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Education Support Services\Schlfin_Vol\Property Tax Authority\2025-26\Published Docs_CERTIFICATION 6.2.25\Prior Year Info\"/>
    </mc:Choice>
  </mc:AlternateContent>
  <xr:revisionPtr revIDLastSave="0" documentId="8_{8E886DB8-34B9-4EEA-BAEF-C2E7F7975CF9}" xr6:coauthVersionLast="47" xr6:coauthVersionMax="47" xr10:uidLastSave="{00000000-0000-0000-0000-000000000000}"/>
  <bookViews>
    <workbookView xWindow="-120" yWindow="-120" windowWidth="29040" windowHeight="17640" xr2:uid="{7A90F894-13D6-496E-A609-F74587283726}"/>
  </bookViews>
  <sheets>
    <sheet name="Model" sheetId="2" r:id="rId1"/>
    <sheet name="Sheet1" sheetId="1" r:id="rId2"/>
  </sheets>
  <definedNames>
    <definedName name="_xlnm._FilterDatabase" localSheetId="0" hidden="1">Model!$A$2:$Y$246</definedName>
    <definedName name="_xlnm.Print_Area" localSheetId="0">Model!$A$1:$AB$246</definedName>
    <definedName name="_xlnm.Print_Titles" localSheetId="0">Model!$1:$2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29" i="2" l="1"/>
  <c r="P86" i="2" l="1"/>
  <c r="T4" i="2" l="1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3" i="2"/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E169" i="2" l="1"/>
  <c r="E152" i="2"/>
  <c r="E120" i="2"/>
  <c r="E56" i="2"/>
  <c r="E57" i="2"/>
  <c r="E48" i="2"/>
  <c r="E112" i="2"/>
  <c r="E170" i="2"/>
  <c r="E80" i="2"/>
  <c r="E15" i="2"/>
  <c r="E153" i="2"/>
  <c r="E121" i="2"/>
  <c r="E26" i="2"/>
  <c r="E16" i="2"/>
  <c r="E218" i="2"/>
  <c r="E177" i="2"/>
  <c r="E24" i="2"/>
  <c r="E233" i="2"/>
  <c r="E146" i="2"/>
  <c r="E192" i="2"/>
  <c r="E128" i="2"/>
  <c r="E65" i="2"/>
  <c r="E202" i="2"/>
  <c r="E168" i="2"/>
  <c r="E74" i="2"/>
  <c r="E144" i="2"/>
  <c r="E217" i="2"/>
  <c r="E136" i="2"/>
  <c r="E42" i="2"/>
  <c r="E9" i="2"/>
  <c r="E73" i="2"/>
  <c r="E200" i="2"/>
  <c r="E64" i="2"/>
  <c r="E7" i="2"/>
  <c r="E66" i="2"/>
  <c r="E225" i="2"/>
  <c r="E209" i="2"/>
  <c r="E184" i="2"/>
  <c r="E162" i="2"/>
  <c r="E32" i="2"/>
  <c r="E232" i="2"/>
  <c r="E194" i="2"/>
  <c r="E210" i="2"/>
  <c r="E216" i="2"/>
  <c r="E161" i="2"/>
  <c r="E8" i="2"/>
  <c r="E81" i="2"/>
  <c r="E50" i="2"/>
  <c r="E226" i="2"/>
  <c r="E88" i="2"/>
  <c r="E176" i="2"/>
  <c r="E129" i="2"/>
  <c r="E113" i="2"/>
  <c r="E96" i="2"/>
  <c r="E241" i="2"/>
  <c r="E240" i="2"/>
  <c r="E106" i="2"/>
  <c r="E82" i="2"/>
  <c r="E114" i="2"/>
  <c r="E98" i="2"/>
  <c r="E208" i="2"/>
  <c r="E178" i="2"/>
  <c r="E34" i="2"/>
  <c r="E72" i="2"/>
  <c r="E138" i="2"/>
  <c r="E154" i="2"/>
  <c r="E90" i="2"/>
  <c r="E49" i="2"/>
  <c r="E17" i="2"/>
  <c r="E105" i="2"/>
  <c r="E25" i="2"/>
  <c r="E185" i="2"/>
  <c r="E242" i="2"/>
  <c r="E130" i="2"/>
  <c r="E3" i="2"/>
  <c r="E201" i="2"/>
  <c r="E11" i="2"/>
  <c r="E95" i="2"/>
  <c r="E119" i="2"/>
  <c r="E158" i="2"/>
  <c r="E231" i="2"/>
  <c r="E220" i="2"/>
  <c r="E148" i="2"/>
  <c r="E134" i="2"/>
  <c r="E54" i="2"/>
  <c r="E20" i="2"/>
  <c r="E187" i="2"/>
  <c r="E30" i="2"/>
  <c r="E40" i="2"/>
  <c r="E190" i="2"/>
  <c r="E228" i="2"/>
  <c r="E46" i="2"/>
  <c r="E224" i="2"/>
  <c r="E145" i="2"/>
  <c r="E150" i="2"/>
  <c r="E62" i="2"/>
  <c r="E93" i="2"/>
  <c r="E6" i="2"/>
  <c r="E244" i="2"/>
  <c r="E61" i="2"/>
  <c r="E71" i="2"/>
  <c r="E28" i="2"/>
  <c r="E212" i="2"/>
  <c r="E174" i="2"/>
  <c r="E214" i="2"/>
  <c r="E189" i="2"/>
  <c r="E52" i="2"/>
  <c r="E86" i="2"/>
  <c r="E159" i="2"/>
  <c r="E77" i="2"/>
  <c r="E125" i="2"/>
  <c r="E193" i="2"/>
  <c r="E163" i="2"/>
  <c r="E22" i="2"/>
  <c r="E126" i="2"/>
  <c r="E164" i="2"/>
  <c r="E235" i="2"/>
  <c r="E191" i="2"/>
  <c r="E206" i="2"/>
  <c r="E213" i="2"/>
  <c r="E151" i="2"/>
  <c r="E143" i="2"/>
  <c r="E230" i="2"/>
  <c r="E31" i="2"/>
  <c r="E183" i="2"/>
  <c r="E182" i="2"/>
  <c r="E227" i="2"/>
  <c r="E13" i="2"/>
  <c r="E246" i="2"/>
  <c r="E124" i="2"/>
  <c r="E111" i="2"/>
  <c r="E186" i="2"/>
  <c r="E33" i="2"/>
  <c r="E204" i="2"/>
  <c r="E27" i="2"/>
  <c r="E67" i="2"/>
  <c r="E94" i="2"/>
  <c r="E221" i="2"/>
  <c r="E70" i="2"/>
  <c r="E188" i="2"/>
  <c r="E195" i="2"/>
  <c r="E102" i="2"/>
  <c r="E115" i="2"/>
  <c r="E219" i="2"/>
  <c r="E45" i="2"/>
  <c r="E197" i="2"/>
  <c r="E207" i="2"/>
  <c r="K207" i="2" s="1"/>
  <c r="Q207" i="2" s="1"/>
  <c r="E127" i="2"/>
  <c r="E117" i="2"/>
  <c r="E199" i="2"/>
  <c r="E157" i="2"/>
  <c r="E203" i="2"/>
  <c r="E36" i="2"/>
  <c r="E211" i="2"/>
  <c r="E234" i="2"/>
  <c r="E89" i="2"/>
  <c r="E237" i="2"/>
  <c r="E58" i="2"/>
  <c r="E51" i="2"/>
  <c r="E175" i="2"/>
  <c r="E142" i="2"/>
  <c r="E55" i="2"/>
  <c r="E78" i="2"/>
  <c r="E155" i="2"/>
  <c r="E97" i="2"/>
  <c r="E109" i="2"/>
  <c r="E21" i="2"/>
  <c r="E63" i="2"/>
  <c r="E41" i="2"/>
  <c r="E181" i="2"/>
  <c r="E68" i="2"/>
  <c r="E75" i="2"/>
  <c r="E118" i="2"/>
  <c r="E116" i="2"/>
  <c r="E35" i="2"/>
  <c r="E223" i="2"/>
  <c r="E140" i="2"/>
  <c r="E92" i="2"/>
  <c r="E243" i="2"/>
  <c r="E38" i="2"/>
  <c r="E87" i="2"/>
  <c r="E131" i="2"/>
  <c r="E160" i="2"/>
  <c r="E104" i="2"/>
  <c r="E132" i="2"/>
  <c r="E14" i="2"/>
  <c r="E91" i="2"/>
  <c r="E179" i="2"/>
  <c r="E173" i="2"/>
  <c r="E198" i="2"/>
  <c r="E18" i="2"/>
  <c r="E238" i="2"/>
  <c r="E172" i="2"/>
  <c r="E122" i="2"/>
  <c r="E5" i="2"/>
  <c r="E180" i="2"/>
  <c r="E99" i="2"/>
  <c r="E79" i="2"/>
  <c r="E222" i="2"/>
  <c r="E171" i="2"/>
  <c r="E239" i="2"/>
  <c r="E103" i="2"/>
  <c r="E137" i="2"/>
  <c r="E39" i="2"/>
  <c r="E215" i="2"/>
  <c r="E10" i="2"/>
  <c r="E19" i="2"/>
  <c r="E43" i="2"/>
  <c r="E59" i="2"/>
  <c r="E83" i="2"/>
  <c r="E107" i="2"/>
  <c r="E123" i="2"/>
  <c r="E139" i="2"/>
  <c r="E147" i="2"/>
  <c r="E23" i="2"/>
  <c r="E4" i="2"/>
  <c r="E12" i="2"/>
  <c r="E44" i="2"/>
  <c r="E60" i="2"/>
  <c r="E76" i="2"/>
  <c r="E84" i="2"/>
  <c r="E100" i="2"/>
  <c r="E108" i="2"/>
  <c r="E156" i="2"/>
  <c r="E196" i="2"/>
  <c r="E236" i="2"/>
  <c r="E29" i="2"/>
  <c r="E37" i="2"/>
  <c r="E53" i="2"/>
  <c r="E69" i="2"/>
  <c r="E85" i="2"/>
  <c r="E101" i="2"/>
  <c r="E133" i="2"/>
  <c r="E141" i="2"/>
  <c r="E149" i="2"/>
  <c r="E165" i="2"/>
  <c r="E205" i="2"/>
  <c r="E229" i="2"/>
  <c r="E245" i="2"/>
  <c r="E47" i="2"/>
  <c r="E135" i="2"/>
  <c r="E167" i="2"/>
  <c r="E110" i="2"/>
  <c r="E166" i="2"/>
  <c r="K145" i="2" l="1"/>
  <c r="K155" i="2"/>
  <c r="K209" i="2"/>
  <c r="K60" i="2"/>
  <c r="K48" i="2"/>
  <c r="AA48" i="2" s="1"/>
  <c r="K165" i="2"/>
  <c r="K73" i="2"/>
  <c r="K94" i="2"/>
  <c r="K132" i="2"/>
  <c r="K61" i="2"/>
  <c r="K228" i="2"/>
  <c r="K235" i="2"/>
  <c r="K238" i="2"/>
  <c r="AA238" i="2" s="1"/>
  <c r="K69" i="2"/>
  <c r="K159" i="2"/>
  <c r="AA159" i="2" s="1"/>
  <c r="K105" i="2"/>
  <c r="AA105" i="2" s="1"/>
  <c r="K14" i="2"/>
  <c r="AA14" i="2" s="1"/>
  <c r="K137" i="2"/>
  <c r="AA137" i="2" s="1"/>
  <c r="K5" i="2"/>
  <c r="K233" i="2"/>
  <c r="K226" i="2"/>
  <c r="AA226" i="2" s="1"/>
  <c r="K211" i="2"/>
  <c r="K46" i="2"/>
  <c r="AA46" i="2" s="1"/>
  <c r="K29" i="2"/>
  <c r="K185" i="2"/>
  <c r="AA185" i="2" s="1"/>
  <c r="K214" i="2"/>
  <c r="K109" i="2"/>
  <c r="K64" i="2"/>
  <c r="K139" i="2"/>
  <c r="K110" i="2"/>
  <c r="K9" i="2"/>
  <c r="K120" i="2"/>
  <c r="K19" i="2"/>
  <c r="K153" i="2"/>
  <c r="K72" i="2"/>
  <c r="K150" i="2"/>
  <c r="K42" i="2"/>
  <c r="K121" i="2"/>
  <c r="K147" i="2"/>
  <c r="K234" i="2"/>
  <c r="AA234" i="2" s="1"/>
  <c r="K221" i="2"/>
  <c r="AA221" i="2" s="1"/>
  <c r="K99" i="2"/>
  <c r="K89" i="2"/>
  <c r="K17" i="2"/>
  <c r="K16" i="2"/>
  <c r="AA16" i="2" s="1"/>
  <c r="K227" i="2"/>
  <c r="K217" i="2"/>
  <c r="K118" i="2"/>
  <c r="K224" i="2"/>
  <c r="K11" i="2"/>
  <c r="K27" i="2"/>
  <c r="K134" i="2"/>
  <c r="K158" i="2"/>
  <c r="K236" i="2"/>
  <c r="K195" i="2"/>
  <c r="K198" i="2"/>
  <c r="K204" i="2"/>
  <c r="K103" i="2"/>
  <c r="K123" i="2"/>
  <c r="K138" i="2"/>
  <c r="K28" i="2"/>
  <c r="K143" i="2"/>
  <c r="K93" i="2"/>
  <c r="AA93" i="2" s="1"/>
  <c r="K135" i="2"/>
  <c r="AA135" i="2" s="1"/>
  <c r="K162" i="2"/>
  <c r="K240" i="2"/>
  <c r="AA240" i="2" s="1"/>
  <c r="K212" i="2"/>
  <c r="K154" i="2"/>
  <c r="AA154" i="2" s="1"/>
  <c r="K90" i="2"/>
  <c r="K124" i="2"/>
  <c r="K39" i="2"/>
  <c r="K81" i="2"/>
  <c r="K131" i="2"/>
  <c r="K70" i="2"/>
  <c r="K92" i="2"/>
  <c r="K170" i="2"/>
  <c r="AA170" i="2" s="1"/>
  <c r="K199" i="2"/>
  <c r="K108" i="2"/>
  <c r="AA108" i="2" s="1"/>
  <c r="K67" i="2"/>
  <c r="K88" i="2"/>
  <c r="K47" i="2"/>
  <c r="K76" i="2"/>
  <c r="AA76" i="2" s="1"/>
  <c r="K35" i="2"/>
  <c r="K142" i="2"/>
  <c r="K26" i="2"/>
  <c r="AA26" i="2" s="1"/>
  <c r="K133" i="2"/>
  <c r="K68" i="2"/>
  <c r="K136" i="2"/>
  <c r="AA136" i="2" s="1"/>
  <c r="K128" i="2"/>
  <c r="K34" i="2"/>
  <c r="K50" i="2"/>
  <c r="K178" i="2"/>
  <c r="K97" i="2"/>
  <c r="K3" i="2"/>
  <c r="K167" i="2"/>
  <c r="AA167" i="2" s="1"/>
  <c r="K96" i="2"/>
  <c r="K216" i="2"/>
  <c r="K232" i="2"/>
  <c r="AA232" i="2" s="1"/>
  <c r="K119" i="2"/>
  <c r="AA119" i="2" s="1"/>
  <c r="K65" i="2"/>
  <c r="K193" i="2"/>
  <c r="K201" i="2"/>
  <c r="K225" i="2"/>
  <c r="K241" i="2"/>
  <c r="AA241" i="2" s="1"/>
  <c r="K117" i="2"/>
  <c r="K111" i="2"/>
  <c r="AA111" i="2" s="1"/>
  <c r="K122" i="2"/>
  <c r="AA122" i="2" s="1"/>
  <c r="K146" i="2"/>
  <c r="K218" i="2"/>
  <c r="K242" i="2"/>
  <c r="K41" i="2"/>
  <c r="K43" i="2"/>
  <c r="K75" i="2"/>
  <c r="K22" i="2"/>
  <c r="K54" i="2"/>
  <c r="K86" i="2"/>
  <c r="AA86" i="2" s="1"/>
  <c r="K182" i="2"/>
  <c r="AA3" i="2" l="1"/>
  <c r="AA121" i="2"/>
  <c r="AA73" i="2"/>
  <c r="AA146" i="2"/>
  <c r="AA65" i="2"/>
  <c r="AA90" i="2"/>
  <c r="AA28" i="2"/>
  <c r="AA158" i="2"/>
  <c r="AA42" i="2"/>
  <c r="AA110" i="2"/>
  <c r="AA69" i="2"/>
  <c r="AA165" i="2"/>
  <c r="AA143" i="2"/>
  <c r="AA22" i="2"/>
  <c r="AA50" i="2"/>
  <c r="AA92" i="2"/>
  <c r="AA212" i="2"/>
  <c r="AA27" i="2"/>
  <c r="AA89" i="2"/>
  <c r="AA72" i="2"/>
  <c r="AA64" i="2"/>
  <c r="AA150" i="2"/>
  <c r="AA216" i="2"/>
  <c r="AA103" i="2"/>
  <c r="AA109" i="2"/>
  <c r="AA209" i="2"/>
  <c r="AA88" i="2"/>
  <c r="AA54" i="2"/>
  <c r="AA139" i="2"/>
  <c r="AA128" i="2"/>
  <c r="AA131" i="2"/>
  <c r="AA162" i="2"/>
  <c r="AA204" i="2"/>
  <c r="AA153" i="2"/>
  <c r="AA61" i="2"/>
  <c r="AA155" i="2"/>
  <c r="AA118" i="2"/>
  <c r="AA132" i="2"/>
  <c r="AA201" i="2"/>
  <c r="AA67" i="2"/>
  <c r="AA39" i="2"/>
  <c r="AA217" i="2"/>
  <c r="AA147" i="2"/>
  <c r="AA29" i="2"/>
  <c r="AA94" i="2"/>
  <c r="Q224" i="2"/>
  <c r="W224" i="2" s="1"/>
  <c r="X224" i="2" s="1"/>
  <c r="Y224" i="2" s="1"/>
  <c r="K33" i="2"/>
  <c r="AA33" i="2" s="1"/>
  <c r="K18" i="2"/>
  <c r="AA18" i="2" s="1"/>
  <c r="K116" i="2"/>
  <c r="K163" i="2"/>
  <c r="K194" i="2"/>
  <c r="K25" i="2"/>
  <c r="AA25" i="2" s="1"/>
  <c r="K171" i="2"/>
  <c r="K62" i="2"/>
  <c r="AA62" i="2" s="1"/>
  <c r="K230" i="2"/>
  <c r="AA230" i="2" s="1"/>
  <c r="K168" i="2"/>
  <c r="K149" i="2"/>
  <c r="AA60" i="2" s="1"/>
  <c r="K57" i="2"/>
  <c r="AA57" i="2" s="1"/>
  <c r="K83" i="2"/>
  <c r="K245" i="2"/>
  <c r="AA245" i="2" s="1"/>
  <c r="K196" i="2"/>
  <c r="AA196" i="2" s="1"/>
  <c r="K181" i="2"/>
  <c r="AA181" i="2" s="1"/>
  <c r="K80" i="2"/>
  <c r="AA80" i="2" s="1"/>
  <c r="K187" i="2"/>
  <c r="AA187" i="2" s="1"/>
  <c r="K237" i="2"/>
  <c r="AA237" i="2" s="1"/>
  <c r="K82" i="2"/>
  <c r="K188" i="2"/>
  <c r="AA188" i="2" s="1"/>
  <c r="K229" i="2"/>
  <c r="K107" i="2"/>
  <c r="AA107" i="2" s="1"/>
  <c r="K23" i="2"/>
  <c r="K148" i="2"/>
  <c r="AA148" i="2" s="1"/>
  <c r="K106" i="2"/>
  <c r="K161" i="2"/>
  <c r="K192" i="2"/>
  <c r="K126" i="2"/>
  <c r="AA126" i="2" s="1"/>
  <c r="K183" i="2"/>
  <c r="K51" i="2"/>
  <c r="AA51" i="2" s="1"/>
  <c r="K152" i="2"/>
  <c r="AA152" i="2" s="1"/>
  <c r="Q43" i="2"/>
  <c r="W43" i="2" s="1"/>
  <c r="X43" i="2" s="1"/>
  <c r="Y43" i="2" s="1"/>
  <c r="Q88" i="2"/>
  <c r="W88" i="2" s="1"/>
  <c r="X88" i="2" s="1"/>
  <c r="Y88" i="2" s="1"/>
  <c r="Q124" i="2"/>
  <c r="W124" i="2" s="1"/>
  <c r="X124" i="2" s="1"/>
  <c r="Y124" i="2" s="1"/>
  <c r="Q16" i="2"/>
  <c r="W16" i="2" s="1"/>
  <c r="X16" i="2" s="1"/>
  <c r="Y16" i="2" s="1"/>
  <c r="K95" i="2"/>
  <c r="AA95" i="2" s="1"/>
  <c r="K127" i="2"/>
  <c r="K215" i="2"/>
  <c r="AA215" i="2" s="1"/>
  <c r="K21" i="2"/>
  <c r="AA21" i="2" s="1"/>
  <c r="K85" i="2"/>
  <c r="Q111" i="2"/>
  <c r="W111" i="2" s="1"/>
  <c r="X111" i="2" s="1"/>
  <c r="Y111" i="2" s="1"/>
  <c r="Q17" i="2"/>
  <c r="W17" i="2" s="1"/>
  <c r="X17" i="2" s="1"/>
  <c r="Y17" i="2" s="1"/>
  <c r="Q214" i="2"/>
  <c r="W214" i="2" s="1"/>
  <c r="X214" i="2" s="1"/>
  <c r="Y214" i="2" s="1"/>
  <c r="Q108" i="2"/>
  <c r="W108" i="2" s="1"/>
  <c r="X108" i="2" s="1"/>
  <c r="Y108" i="2" s="1"/>
  <c r="Q90" i="2"/>
  <c r="W90" i="2" s="1"/>
  <c r="Q135" i="2"/>
  <c r="W135" i="2" s="1"/>
  <c r="X135" i="2" s="1"/>
  <c r="Y135" i="2" s="1"/>
  <c r="Q204" i="2"/>
  <c r="W204" i="2" s="1"/>
  <c r="Q158" i="2"/>
  <c r="W158" i="2" s="1"/>
  <c r="X158" i="2" s="1"/>
  <c r="Y158" i="2" s="1"/>
  <c r="Q72" i="2"/>
  <c r="W72" i="2" s="1"/>
  <c r="X72" i="2" s="1"/>
  <c r="Y72" i="2" s="1"/>
  <c r="Q226" i="2"/>
  <c r="W226" i="2" s="1"/>
  <c r="X226" i="2" s="1"/>
  <c r="Y226" i="2" s="1"/>
  <c r="K151" i="2"/>
  <c r="AA151" i="2" s="1"/>
  <c r="K15" i="2"/>
  <c r="AA15" i="2" s="1"/>
  <c r="K130" i="2"/>
  <c r="AA130" i="2" s="1"/>
  <c r="K53" i="2"/>
  <c r="AA53" i="2" s="1"/>
  <c r="K58" i="2"/>
  <c r="AA58" i="2" s="1"/>
  <c r="K206" i="2"/>
  <c r="AA206" i="2" s="1"/>
  <c r="K160" i="2"/>
  <c r="AA218" i="2" s="1"/>
  <c r="Q167" i="2"/>
  <c r="W167" i="2" s="1"/>
  <c r="Q131" i="2"/>
  <c r="W131" i="2" s="1"/>
  <c r="X131" i="2" s="1"/>
  <c r="Y131" i="2" s="1"/>
  <c r="Q221" i="2"/>
  <c r="W221" i="2" s="1"/>
  <c r="X221" i="2" s="1"/>
  <c r="Y221" i="2" s="1"/>
  <c r="Q137" i="2"/>
  <c r="W137" i="2" s="1"/>
  <c r="X137" i="2" s="1"/>
  <c r="Y137" i="2" s="1"/>
  <c r="Q241" i="2"/>
  <c r="W241" i="2" s="1"/>
  <c r="X241" i="2" s="1"/>
  <c r="Y241" i="2" s="1"/>
  <c r="Q133" i="2"/>
  <c r="W133" i="2" s="1"/>
  <c r="X133" i="2" s="1"/>
  <c r="Y133" i="2" s="1"/>
  <c r="Q35" i="2"/>
  <c r="W35" i="2" s="1"/>
  <c r="X35" i="2" s="1"/>
  <c r="Y35" i="2" s="1"/>
  <c r="Q199" i="2"/>
  <c r="W199" i="2" s="1"/>
  <c r="X199" i="2" s="1"/>
  <c r="Y199" i="2" s="1"/>
  <c r="Q154" i="2"/>
  <c r="W154" i="2" s="1"/>
  <c r="Q93" i="2"/>
  <c r="W93" i="2" s="1"/>
  <c r="X93" i="2" s="1"/>
  <c r="Y93" i="2" s="1"/>
  <c r="Q134" i="2"/>
  <c r="W134" i="2" s="1"/>
  <c r="X134" i="2" s="1"/>
  <c r="Y134" i="2" s="1"/>
  <c r="Q217" i="2"/>
  <c r="W217" i="2" s="1"/>
  <c r="X217" i="2" s="1"/>
  <c r="Y217" i="2" s="1"/>
  <c r="Q89" i="2"/>
  <c r="W89" i="2" s="1"/>
  <c r="X89" i="2" s="1"/>
  <c r="Y89" i="2" s="1"/>
  <c r="Q234" i="2"/>
  <c r="W234" i="2" s="1"/>
  <c r="X234" i="2" s="1"/>
  <c r="Y234" i="2" s="1"/>
  <c r="W207" i="2"/>
  <c r="X207" i="2" s="1"/>
  <c r="Y207" i="2" s="1"/>
  <c r="Q110" i="2"/>
  <c r="W110" i="2" s="1"/>
  <c r="X110" i="2" s="1"/>
  <c r="Y110" i="2" s="1"/>
  <c r="Q185" i="2"/>
  <c r="W185" i="2" s="1"/>
  <c r="X185" i="2" s="1"/>
  <c r="Y185" i="2" s="1"/>
  <c r="Q61" i="2"/>
  <c r="W61" i="2" s="1"/>
  <c r="Q73" i="2"/>
  <c r="W73" i="2" s="1"/>
  <c r="X73" i="2" s="1"/>
  <c r="Y73" i="2" s="1"/>
  <c r="Q60" i="2"/>
  <c r="W60" i="2" s="1"/>
  <c r="X60" i="2" s="1"/>
  <c r="Y60" i="2" s="1"/>
  <c r="K169" i="2"/>
  <c r="AA169" i="2" s="1"/>
  <c r="K246" i="2"/>
  <c r="K172" i="2"/>
  <c r="AA172" i="2" s="1"/>
  <c r="K79" i="2"/>
  <c r="AA79" i="2" s="1"/>
  <c r="K220" i="2"/>
  <c r="AA220" i="2" s="1"/>
  <c r="K197" i="2"/>
  <c r="AA197" i="2" s="1"/>
  <c r="K100" i="2"/>
  <c r="AA100" i="2" s="1"/>
  <c r="K66" i="2"/>
  <c r="K244" i="2"/>
  <c r="AA244" i="2" s="1"/>
  <c r="K78" i="2"/>
  <c r="AA120" i="2" s="1"/>
  <c r="K219" i="2"/>
  <c r="AA219" i="2" s="1"/>
  <c r="K10" i="2"/>
  <c r="K71" i="2"/>
  <c r="AA71" i="2" s="1"/>
  <c r="K177" i="2"/>
  <c r="AA177" i="2" s="1"/>
  <c r="K174" i="2"/>
  <c r="AA174" i="2" s="1"/>
  <c r="Q228" i="2"/>
  <c r="W228" i="2" s="1"/>
  <c r="X228" i="2" s="1"/>
  <c r="Y228" i="2" s="1"/>
  <c r="K140" i="2"/>
  <c r="AA140" i="2" s="1"/>
  <c r="Q117" i="2"/>
  <c r="W117" i="2" s="1"/>
  <c r="X117" i="2" s="1"/>
  <c r="Y117" i="2" s="1"/>
  <c r="Q75" i="2"/>
  <c r="W75" i="2" s="1"/>
  <c r="X75" i="2" s="1"/>
  <c r="Y75" i="2" s="1"/>
  <c r="Q146" i="2"/>
  <c r="W146" i="2" s="1"/>
  <c r="X146" i="2" s="1"/>
  <c r="Y146" i="2" s="1"/>
  <c r="Q178" i="2"/>
  <c r="W178" i="2" s="1"/>
  <c r="Q26" i="2"/>
  <c r="W26" i="2" s="1"/>
  <c r="X26" i="2" s="1"/>
  <c r="Y26" i="2" s="1"/>
  <c r="Q76" i="2"/>
  <c r="W76" i="2" s="1"/>
  <c r="X76" i="2" s="1"/>
  <c r="Y76" i="2" s="1"/>
  <c r="Q170" i="2"/>
  <c r="W170" i="2" s="1"/>
  <c r="X170" i="2" s="1"/>
  <c r="Y170" i="2" s="1"/>
  <c r="Q81" i="2"/>
  <c r="W81" i="2" s="1"/>
  <c r="X81" i="2" s="1"/>
  <c r="Y81" i="2" s="1"/>
  <c r="Q212" i="2"/>
  <c r="W212" i="2" s="1"/>
  <c r="X212" i="2" s="1"/>
  <c r="Y212" i="2" s="1"/>
  <c r="Q138" i="2"/>
  <c r="W138" i="2" s="1"/>
  <c r="Q198" i="2"/>
  <c r="W198" i="2" s="1"/>
  <c r="X198" i="2" s="1"/>
  <c r="Y198" i="2" s="1"/>
  <c r="Q147" i="2"/>
  <c r="W147" i="2" s="1"/>
  <c r="X147" i="2" s="1"/>
  <c r="Y147" i="2" s="1"/>
  <c r="Q139" i="2"/>
  <c r="W139" i="2" s="1"/>
  <c r="Q29" i="2"/>
  <c r="W29" i="2" s="1"/>
  <c r="X29" i="2" s="1"/>
  <c r="Y29" i="2" s="1"/>
  <c r="Q233" i="2"/>
  <c r="W233" i="2" s="1"/>
  <c r="X233" i="2" s="1"/>
  <c r="Y233" i="2" s="1"/>
  <c r="Q69" i="2"/>
  <c r="W69" i="2" s="1"/>
  <c r="X69" i="2" s="1"/>
  <c r="Y69" i="2" s="1"/>
  <c r="Q132" i="2"/>
  <c r="W132" i="2" s="1"/>
  <c r="X132" i="2" s="1"/>
  <c r="Y132" i="2" s="1"/>
  <c r="Q209" i="2"/>
  <c r="W209" i="2" s="1"/>
  <c r="X209" i="2" s="1"/>
  <c r="Y209" i="2" s="1"/>
  <c r="K239" i="2"/>
  <c r="AA239" i="2" s="1"/>
  <c r="K144" i="2"/>
  <c r="AA144" i="2" s="1"/>
  <c r="K190" i="2"/>
  <c r="AA190" i="2" s="1"/>
  <c r="K44" i="2"/>
  <c r="AA44" i="2" s="1"/>
  <c r="K166" i="2"/>
  <c r="AA166" i="2" s="1"/>
  <c r="K30" i="2"/>
  <c r="AA30" i="2" s="1"/>
  <c r="K210" i="2"/>
  <c r="AA210" i="2" s="1"/>
  <c r="K52" i="2"/>
  <c r="AA52" i="2" s="1"/>
  <c r="K8" i="2"/>
  <c r="AA8" i="2" s="1"/>
  <c r="K104" i="2"/>
  <c r="K129" i="2"/>
  <c r="AA129" i="2" s="1"/>
  <c r="K164" i="2"/>
  <c r="AA164" i="2" s="1"/>
  <c r="K38" i="2"/>
  <c r="AA38" i="2" s="1"/>
  <c r="K20" i="2"/>
  <c r="AA20" i="2" s="1"/>
  <c r="K112" i="2"/>
  <c r="AA112" i="2" s="1"/>
  <c r="K222" i="2"/>
  <c r="AA222" i="2" s="1"/>
  <c r="K13" i="2"/>
  <c r="AA13" i="2" s="1"/>
  <c r="Q65" i="2"/>
  <c r="W65" i="2" s="1"/>
  <c r="X65" i="2" s="1"/>
  <c r="Y65" i="2" s="1"/>
  <c r="Q128" i="2"/>
  <c r="W128" i="2" s="1"/>
  <c r="X128" i="2" s="1"/>
  <c r="Y128" i="2" s="1"/>
  <c r="Q67" i="2"/>
  <c r="W67" i="2" s="1"/>
  <c r="X67" i="2" s="1"/>
  <c r="Y67" i="2" s="1"/>
  <c r="Q103" i="2"/>
  <c r="W103" i="2" s="1"/>
  <c r="X103" i="2" s="1"/>
  <c r="Y103" i="2" s="1"/>
  <c r="Q118" i="2"/>
  <c r="W118" i="2" s="1"/>
  <c r="X118" i="2" s="1"/>
  <c r="Y118" i="2" s="1"/>
  <c r="Q150" i="2"/>
  <c r="W150" i="2" s="1"/>
  <c r="X150" i="2" s="1"/>
  <c r="Y150" i="2" s="1"/>
  <c r="Q9" i="2"/>
  <c r="W9" i="2" s="1"/>
  <c r="K125" i="2"/>
  <c r="AA125" i="2" s="1"/>
  <c r="Q242" i="2"/>
  <c r="W242" i="2" s="1"/>
  <c r="X242" i="2" s="1"/>
  <c r="Y242" i="2" s="1"/>
  <c r="Q182" i="2"/>
  <c r="W182" i="2" s="1"/>
  <c r="X182" i="2" s="1"/>
  <c r="Y182" i="2" s="1"/>
  <c r="Q86" i="2"/>
  <c r="W86" i="2" s="1"/>
  <c r="X86" i="2" s="1"/>
  <c r="Y86" i="2" s="1"/>
  <c r="Q225" i="2"/>
  <c r="W225" i="2" s="1"/>
  <c r="X225" i="2" s="1"/>
  <c r="Y225" i="2" s="1"/>
  <c r="Q232" i="2"/>
  <c r="W232" i="2" s="1"/>
  <c r="X232" i="2" s="1"/>
  <c r="Y232" i="2" s="1"/>
  <c r="Q54" i="2"/>
  <c r="W54" i="2" s="1"/>
  <c r="Q122" i="2"/>
  <c r="W122" i="2" s="1"/>
  <c r="X122" i="2" s="1"/>
  <c r="Y122" i="2" s="1"/>
  <c r="Q201" i="2"/>
  <c r="W201" i="2" s="1"/>
  <c r="X201" i="2" s="1"/>
  <c r="Y201" i="2" s="1"/>
  <c r="Q216" i="2"/>
  <c r="W216" i="2" s="1"/>
  <c r="X216" i="2" s="1"/>
  <c r="Y216" i="2" s="1"/>
  <c r="Q3" i="2"/>
  <c r="Q50" i="2"/>
  <c r="W50" i="2" s="1"/>
  <c r="X50" i="2" s="1"/>
  <c r="Y50" i="2" s="1"/>
  <c r="Q136" i="2"/>
  <c r="W136" i="2" s="1"/>
  <c r="X136" i="2" s="1"/>
  <c r="Y136" i="2" s="1"/>
  <c r="Q142" i="2"/>
  <c r="W142" i="2" s="1"/>
  <c r="Q92" i="2"/>
  <c r="W92" i="2" s="1"/>
  <c r="X92" i="2" s="1"/>
  <c r="Y92" i="2" s="1"/>
  <c r="Q39" i="2"/>
  <c r="W39" i="2" s="1"/>
  <c r="X39" i="2" s="1"/>
  <c r="Y39" i="2" s="1"/>
  <c r="Q240" i="2"/>
  <c r="W240" i="2" s="1"/>
  <c r="X240" i="2" s="1"/>
  <c r="Y240" i="2" s="1"/>
  <c r="Q143" i="2"/>
  <c r="W143" i="2" s="1"/>
  <c r="X143" i="2" s="1"/>
  <c r="Y143" i="2" s="1"/>
  <c r="Q123" i="2"/>
  <c r="W123" i="2" s="1"/>
  <c r="X123" i="2" s="1"/>
  <c r="Y123" i="2" s="1"/>
  <c r="Q195" i="2"/>
  <c r="W195" i="2" s="1"/>
  <c r="X195" i="2" s="1"/>
  <c r="Y195" i="2" s="1"/>
  <c r="Q27" i="2"/>
  <c r="W27" i="2" s="1"/>
  <c r="Q99" i="2"/>
  <c r="W99" i="2" s="1"/>
  <c r="X99" i="2" s="1"/>
  <c r="Y99" i="2" s="1"/>
  <c r="Q121" i="2"/>
  <c r="W121" i="2" s="1"/>
  <c r="X121" i="2" s="1"/>
  <c r="Y121" i="2" s="1"/>
  <c r="Q153" i="2"/>
  <c r="W153" i="2" s="1"/>
  <c r="Q120" i="2"/>
  <c r="W120" i="2" s="1"/>
  <c r="X120" i="2" s="1"/>
  <c r="Y120" i="2" s="1"/>
  <c r="Q64" i="2"/>
  <c r="W64" i="2" s="1"/>
  <c r="X64" i="2" s="1"/>
  <c r="Y64" i="2" s="1"/>
  <c r="Q46" i="2"/>
  <c r="W46" i="2" s="1"/>
  <c r="X46" i="2" s="1"/>
  <c r="Y46" i="2" s="1"/>
  <c r="Q14" i="2"/>
  <c r="W14" i="2" s="1"/>
  <c r="Q238" i="2"/>
  <c r="W238" i="2" s="1"/>
  <c r="X238" i="2" s="1"/>
  <c r="Y238" i="2" s="1"/>
  <c r="Q165" i="2"/>
  <c r="W165" i="2" s="1"/>
  <c r="X165" i="2" s="1"/>
  <c r="Y165" i="2" s="1"/>
  <c r="Q155" i="2"/>
  <c r="W155" i="2" s="1"/>
  <c r="X155" i="2" s="1"/>
  <c r="Y155" i="2" s="1"/>
  <c r="K24" i="2"/>
  <c r="AA24" i="2" s="1"/>
  <c r="K231" i="2"/>
  <c r="K45" i="2"/>
  <c r="AA45" i="2" s="1"/>
  <c r="K59" i="2"/>
  <c r="AA59" i="2" s="1"/>
  <c r="K37" i="2"/>
  <c r="K213" i="2"/>
  <c r="AA213" i="2" s="1"/>
  <c r="K7" i="2"/>
  <c r="AA7" i="2" s="1"/>
  <c r="K6" i="2"/>
  <c r="AA6" i="2" s="1"/>
  <c r="K55" i="2"/>
  <c r="AA55" i="2" s="1"/>
  <c r="K205" i="2"/>
  <c r="AA205" i="2" s="1"/>
  <c r="K175" i="2"/>
  <c r="AA175" i="2" s="1"/>
  <c r="K176" i="2"/>
  <c r="K243" i="2"/>
  <c r="AA243" i="2" s="1"/>
  <c r="K156" i="2"/>
  <c r="AA156" i="2" s="1"/>
  <c r="K98" i="2"/>
  <c r="AA98" i="2" s="1"/>
  <c r="K31" i="2"/>
  <c r="AA31" i="2" s="1"/>
  <c r="K179" i="2"/>
  <c r="AA179" i="2" s="1"/>
  <c r="K63" i="2"/>
  <c r="AA63" i="2" s="1"/>
  <c r="K113" i="2"/>
  <c r="AA113" i="2" s="1"/>
  <c r="K87" i="2"/>
  <c r="AA87" i="2" s="1"/>
  <c r="K191" i="2"/>
  <c r="K115" i="2"/>
  <c r="AA115" i="2" s="1"/>
  <c r="K200" i="2"/>
  <c r="AA200" i="2" s="1"/>
  <c r="K223" i="2"/>
  <c r="AA223" i="2" s="1"/>
  <c r="Q119" i="2"/>
  <c r="W119" i="2" s="1"/>
  <c r="Q218" i="2"/>
  <c r="W218" i="2" s="1"/>
  <c r="X218" i="2" s="1"/>
  <c r="Y218" i="2" s="1"/>
  <c r="Q22" i="2"/>
  <c r="W22" i="2" s="1"/>
  <c r="X22" i="2" s="1"/>
  <c r="Y22" i="2" s="1"/>
  <c r="Q41" i="2"/>
  <c r="W41" i="2" s="1"/>
  <c r="X41" i="2" s="1"/>
  <c r="Y41" i="2" s="1"/>
  <c r="Q193" i="2"/>
  <c r="W193" i="2" s="1"/>
  <c r="X193" i="2" s="1"/>
  <c r="Y193" i="2" s="1"/>
  <c r="Q96" i="2"/>
  <c r="W96" i="2" s="1"/>
  <c r="X96" i="2" s="1"/>
  <c r="Y96" i="2" s="1"/>
  <c r="Q97" i="2"/>
  <c r="W97" i="2" s="1"/>
  <c r="Q34" i="2"/>
  <c r="W34" i="2" s="1"/>
  <c r="Q68" i="2"/>
  <c r="W68" i="2" s="1"/>
  <c r="X68" i="2" s="1"/>
  <c r="Y68" i="2" s="1"/>
  <c r="Q47" i="2"/>
  <c r="W47" i="2" s="1"/>
  <c r="X47" i="2" s="1"/>
  <c r="Y47" i="2" s="1"/>
  <c r="Q70" i="2"/>
  <c r="W70" i="2" s="1"/>
  <c r="X70" i="2" s="1"/>
  <c r="Y70" i="2" s="1"/>
  <c r="Q162" i="2"/>
  <c r="W162" i="2" s="1"/>
  <c r="X162" i="2" s="1"/>
  <c r="Y162" i="2" s="1"/>
  <c r="Q28" i="2"/>
  <c r="W28" i="2" s="1"/>
  <c r="Q236" i="2"/>
  <c r="W236" i="2" s="1"/>
  <c r="X236" i="2" s="1"/>
  <c r="Y236" i="2" s="1"/>
  <c r="Q11" i="2"/>
  <c r="W11" i="2" s="1"/>
  <c r="X11" i="2" s="1"/>
  <c r="Y11" i="2" s="1"/>
  <c r="Q227" i="2"/>
  <c r="W227" i="2" s="1"/>
  <c r="X227" i="2" s="1"/>
  <c r="Y227" i="2" s="1"/>
  <c r="Q42" i="2"/>
  <c r="W42" i="2" s="1"/>
  <c r="X42" i="2" s="1"/>
  <c r="Y42" i="2" s="1"/>
  <c r="Q19" i="2"/>
  <c r="W19" i="2" s="1"/>
  <c r="X19" i="2" s="1"/>
  <c r="Y19" i="2" s="1"/>
  <c r="Q109" i="2"/>
  <c r="W109" i="2" s="1"/>
  <c r="Q211" i="2"/>
  <c r="W211" i="2" s="1"/>
  <c r="X211" i="2" s="1"/>
  <c r="Y211" i="2" s="1"/>
  <c r="Q5" i="2"/>
  <c r="W5" i="2" s="1"/>
  <c r="X5" i="2" s="1"/>
  <c r="Y5" i="2" s="1"/>
  <c r="Q105" i="2"/>
  <c r="W105" i="2" s="1"/>
  <c r="X105" i="2" s="1"/>
  <c r="Y105" i="2" s="1"/>
  <c r="Q159" i="2"/>
  <c r="W159" i="2" s="1"/>
  <c r="X159" i="2" s="1"/>
  <c r="Y159" i="2" s="1"/>
  <c r="Q235" i="2"/>
  <c r="W235" i="2" s="1"/>
  <c r="X235" i="2" s="1"/>
  <c r="Y235" i="2" s="1"/>
  <c r="Q94" i="2"/>
  <c r="W94" i="2" s="1"/>
  <c r="X94" i="2" s="1"/>
  <c r="Y94" i="2" s="1"/>
  <c r="Q48" i="2"/>
  <c r="W48" i="2" s="1"/>
  <c r="Q145" i="2"/>
  <c r="W145" i="2" s="1"/>
  <c r="K74" i="2"/>
  <c r="AA74" i="2" s="1"/>
  <c r="K40" i="2"/>
  <c r="AA40" i="2" s="1"/>
  <c r="K36" i="2"/>
  <c r="AA36" i="2" s="1"/>
  <c r="K12" i="2"/>
  <c r="AA12" i="2" s="1"/>
  <c r="K84" i="2"/>
  <c r="AA84" i="2" s="1"/>
  <c r="K203" i="2"/>
  <c r="AA203" i="2" s="1"/>
  <c r="K189" i="2"/>
  <c r="K141" i="2"/>
  <c r="AA141" i="2" s="1"/>
  <c r="K184" i="2"/>
  <c r="AA184" i="2" s="1"/>
  <c r="K114" i="2"/>
  <c r="AA114" i="2" s="1"/>
  <c r="K91" i="2"/>
  <c r="AA91" i="2" s="1"/>
  <c r="K77" i="2"/>
  <c r="AA77" i="2" s="1"/>
  <c r="K56" i="2"/>
  <c r="AA56" i="2" s="1"/>
  <c r="K49" i="2"/>
  <c r="AA49" i="2" s="1"/>
  <c r="K186" i="2"/>
  <c r="AA186" i="2" s="1"/>
  <c r="K180" i="2"/>
  <c r="AA180" i="2" s="1"/>
  <c r="K4" i="2"/>
  <c r="AA4" i="2" s="1"/>
  <c r="K208" i="2"/>
  <c r="AA208" i="2" s="1"/>
  <c r="K173" i="2"/>
  <c r="AA173" i="2" s="1"/>
  <c r="K102" i="2"/>
  <c r="AA102" i="2" s="1"/>
  <c r="K202" i="2"/>
  <c r="AA202" i="2" s="1"/>
  <c r="K157" i="2"/>
  <c r="AA157" i="2" s="1"/>
  <c r="K32" i="2"/>
  <c r="K101" i="2"/>
  <c r="AA101" i="2" s="1"/>
  <c r="AA10" i="2" l="1"/>
  <c r="Q10" i="2"/>
  <c r="W3" i="2"/>
  <c r="AB3" i="2" s="1"/>
  <c r="AA127" i="2"/>
  <c r="AA23" i="2"/>
  <c r="AA198" i="2"/>
  <c r="AA99" i="2"/>
  <c r="AA138" i="2"/>
  <c r="AA191" i="2"/>
  <c r="AA37" i="2"/>
  <c r="AA171" i="2"/>
  <c r="AA47" i="2"/>
  <c r="AB47" i="2" s="1"/>
  <c r="AA11" i="2"/>
  <c r="AA142" i="2"/>
  <c r="AB142" i="2" s="1"/>
  <c r="AA134" i="2"/>
  <c r="AA9" i="2"/>
  <c r="AA183" i="2"/>
  <c r="AA66" i="2"/>
  <c r="AA104" i="2"/>
  <c r="AA83" i="2"/>
  <c r="AA194" i="2"/>
  <c r="AA242" i="2"/>
  <c r="AB242" i="2" s="1"/>
  <c r="AA214" i="2"/>
  <c r="AA96" i="2"/>
  <c r="AA41" i="2"/>
  <c r="AB41" i="2" s="1"/>
  <c r="AA70" i="2"/>
  <c r="AA182" i="2"/>
  <c r="AB182" i="2" s="1"/>
  <c r="AA123" i="2"/>
  <c r="AA225" i="2"/>
  <c r="AA227" i="2"/>
  <c r="AA176" i="2"/>
  <c r="AA133" i="2"/>
  <c r="AB133" i="2" s="1"/>
  <c r="AA32" i="2"/>
  <c r="AA189" i="2"/>
  <c r="AA207" i="2"/>
  <c r="AA231" i="2"/>
  <c r="AA160" i="2"/>
  <c r="AA192" i="2"/>
  <c r="AA82" i="2"/>
  <c r="AA163" i="2"/>
  <c r="AA145" i="2"/>
  <c r="AB145" i="2" s="1"/>
  <c r="AA117" i="2"/>
  <c r="AA34" i="2"/>
  <c r="AB34" i="2" s="1"/>
  <c r="AA199" i="2"/>
  <c r="AB199" i="2" s="1"/>
  <c r="AA236" i="2"/>
  <c r="AA85" i="2"/>
  <c r="AA161" i="2"/>
  <c r="AA149" i="2"/>
  <c r="AA116" i="2"/>
  <c r="AA224" i="2"/>
  <c r="AB224" i="2" s="1"/>
  <c r="AA228" i="2"/>
  <c r="AB228" i="2" s="1"/>
  <c r="AA235" i="2"/>
  <c r="AA97" i="2"/>
  <c r="AA124" i="2"/>
  <c r="AA78" i="2"/>
  <c r="AA246" i="2"/>
  <c r="AA106" i="2"/>
  <c r="AA168" i="2"/>
  <c r="AA195" i="2"/>
  <c r="AB195" i="2" s="1"/>
  <c r="AA19" i="2"/>
  <c r="AA17" i="2"/>
  <c r="AA5" i="2"/>
  <c r="AA75" i="2"/>
  <c r="AA233" i="2"/>
  <c r="AA35" i="2"/>
  <c r="AA211" i="2"/>
  <c r="AA193" i="2"/>
  <c r="AB193" i="2" s="1"/>
  <c r="AA43" i="2"/>
  <c r="AA178" i="2"/>
  <c r="AA81" i="2"/>
  <c r="AB81" i="2" s="1"/>
  <c r="Q21" i="2"/>
  <c r="W21" i="2" s="1"/>
  <c r="X21" i="2" s="1"/>
  <c r="Y21" i="2" s="1"/>
  <c r="Q179" i="2"/>
  <c r="W179" i="2" s="1"/>
  <c r="X179" i="2" s="1"/>
  <c r="Y179" i="2" s="1"/>
  <c r="Q130" i="2"/>
  <c r="W130" i="2" s="1"/>
  <c r="X130" i="2" s="1"/>
  <c r="Y130" i="2" s="1"/>
  <c r="Q208" i="2"/>
  <c r="W208" i="2" s="1"/>
  <c r="X208" i="2" s="1"/>
  <c r="Y208" i="2" s="1"/>
  <c r="Q219" i="2"/>
  <c r="W219" i="2" s="1"/>
  <c r="X219" i="2" s="1"/>
  <c r="Y219" i="2" s="1"/>
  <c r="Q15" i="2"/>
  <c r="W15" i="2" s="1"/>
  <c r="X15" i="2" s="1"/>
  <c r="Y15" i="2" s="1"/>
  <c r="W10" i="2"/>
  <c r="X10" i="2" s="1"/>
  <c r="Y10" i="2" s="1"/>
  <c r="Q173" i="2"/>
  <c r="W173" i="2" s="1"/>
  <c r="X173" i="2" s="1"/>
  <c r="Y173" i="2" s="1"/>
  <c r="Q85" i="2"/>
  <c r="W85" i="2" s="1"/>
  <c r="X85" i="2" s="1"/>
  <c r="Y85" i="2" s="1"/>
  <c r="Q174" i="2"/>
  <c r="W174" i="2" s="1"/>
  <c r="X174" i="2" s="1"/>
  <c r="Y174" i="2" s="1"/>
  <c r="Q114" i="2"/>
  <c r="W114" i="2" s="1"/>
  <c r="X114" i="2" s="1"/>
  <c r="Y114" i="2" s="1"/>
  <c r="Q181" i="2"/>
  <c r="W181" i="2" s="1"/>
  <c r="X181" i="2" s="1"/>
  <c r="Y181" i="2" s="1"/>
  <c r="AB86" i="2"/>
  <c r="X90" i="2"/>
  <c r="Y90" i="2" s="1"/>
  <c r="AB90" i="2"/>
  <c r="AB153" i="2"/>
  <c r="X153" i="2"/>
  <c r="Y153" i="2" s="1"/>
  <c r="AB120" i="2"/>
  <c r="Q192" i="2"/>
  <c r="W192" i="2" s="1"/>
  <c r="X192" i="2" s="1"/>
  <c r="Y192" i="2" s="1"/>
  <c r="Q229" i="2"/>
  <c r="W229" i="2" s="1"/>
  <c r="X229" i="2" s="1"/>
  <c r="Y229" i="2" s="1"/>
  <c r="Q187" i="2"/>
  <c r="W187" i="2" s="1"/>
  <c r="X187" i="2" s="1"/>
  <c r="Y187" i="2" s="1"/>
  <c r="AB158" i="2"/>
  <c r="Q6" i="2"/>
  <c r="W6" i="2" s="1"/>
  <c r="X6" i="2" s="1"/>
  <c r="Y6" i="2" s="1"/>
  <c r="Q152" i="2"/>
  <c r="W152" i="2" s="1"/>
  <c r="X152" i="2" s="1"/>
  <c r="Y152" i="2" s="1"/>
  <c r="Q49" i="2"/>
  <c r="W49" i="2" s="1"/>
  <c r="X49" i="2" s="1"/>
  <c r="Y49" i="2" s="1"/>
  <c r="Q125" i="2"/>
  <c r="W125" i="2" s="1"/>
  <c r="X125" i="2" s="1"/>
  <c r="Y125" i="2" s="1"/>
  <c r="Q200" i="2"/>
  <c r="W200" i="2" s="1"/>
  <c r="X200" i="2" s="1"/>
  <c r="Y200" i="2" s="1"/>
  <c r="AB69" i="2"/>
  <c r="Q164" i="2"/>
  <c r="W164" i="2" s="1"/>
  <c r="X164" i="2" s="1"/>
  <c r="Y164" i="2" s="1"/>
  <c r="Q188" i="2"/>
  <c r="W188" i="2" s="1"/>
  <c r="X188" i="2" s="1"/>
  <c r="Y188" i="2" s="1"/>
  <c r="Q163" i="2"/>
  <c r="W163" i="2" s="1"/>
  <c r="X163" i="2" s="1"/>
  <c r="Y163" i="2" s="1"/>
  <c r="AB135" i="2"/>
  <c r="AB143" i="2"/>
  <c r="Q59" i="2"/>
  <c r="W59" i="2" s="1"/>
  <c r="X59" i="2" s="1"/>
  <c r="Y59" i="2" s="1"/>
  <c r="AB221" i="2"/>
  <c r="Q87" i="2"/>
  <c r="W87" i="2" s="1"/>
  <c r="X87" i="2" s="1"/>
  <c r="Y87" i="2" s="1"/>
  <c r="Q100" i="2"/>
  <c r="W100" i="2" s="1"/>
  <c r="X100" i="2" s="1"/>
  <c r="Y100" i="2" s="1"/>
  <c r="AB212" i="2"/>
  <c r="Q62" i="2"/>
  <c r="W62" i="2" s="1"/>
  <c r="X62" i="2" s="1"/>
  <c r="Y62" i="2" s="1"/>
  <c r="AB46" i="2"/>
  <c r="Q71" i="2"/>
  <c r="W71" i="2" s="1"/>
  <c r="X71" i="2" s="1"/>
  <c r="Y71" i="2" s="1"/>
  <c r="Q202" i="2"/>
  <c r="W202" i="2" s="1"/>
  <c r="X202" i="2" s="1"/>
  <c r="Y202" i="2" s="1"/>
  <c r="Q127" i="2"/>
  <c r="W127" i="2" s="1"/>
  <c r="X127" i="2" s="1"/>
  <c r="Y127" i="2" s="1"/>
  <c r="Q53" i="2"/>
  <c r="W53" i="2" s="1"/>
  <c r="X53" i="2" s="1"/>
  <c r="Y53" i="2" s="1"/>
  <c r="AB43" i="2"/>
  <c r="Q245" i="2"/>
  <c r="W245" i="2" s="1"/>
  <c r="X245" i="2" s="1"/>
  <c r="Y245" i="2" s="1"/>
  <c r="X145" i="2"/>
  <c r="Y145" i="2" s="1"/>
  <c r="X109" i="2"/>
  <c r="Y109" i="2" s="1"/>
  <c r="AB109" i="2"/>
  <c r="X28" i="2"/>
  <c r="Y28" i="2" s="1"/>
  <c r="AB28" i="2"/>
  <c r="X48" i="2"/>
  <c r="Y48" i="2" s="1"/>
  <c r="AB48" i="2"/>
  <c r="X54" i="2"/>
  <c r="Y54" i="2" s="1"/>
  <c r="AB54" i="2"/>
  <c r="X139" i="2"/>
  <c r="Y139" i="2" s="1"/>
  <c r="AB139" i="2"/>
  <c r="X14" i="2"/>
  <c r="Y14" i="2" s="1"/>
  <c r="AB14" i="2"/>
  <c r="X142" i="2"/>
  <c r="Y142" i="2" s="1"/>
  <c r="X61" i="2"/>
  <c r="Y61" i="2" s="1"/>
  <c r="AB61" i="2"/>
  <c r="X97" i="2"/>
  <c r="Y97" i="2" s="1"/>
  <c r="X9" i="2"/>
  <c r="Y9" i="2" s="1"/>
  <c r="X178" i="2"/>
  <c r="Y178" i="2" s="1"/>
  <c r="AB178" i="2"/>
  <c r="X154" i="2"/>
  <c r="Y154" i="2" s="1"/>
  <c r="AB154" i="2"/>
  <c r="X204" i="2"/>
  <c r="Y204" i="2" s="1"/>
  <c r="AB204" i="2"/>
  <c r="X167" i="2"/>
  <c r="Y167" i="2" s="1"/>
  <c r="AB167" i="2"/>
  <c r="X27" i="2"/>
  <c r="Y27" i="2" s="1"/>
  <c r="AB27" i="2"/>
  <c r="X34" i="2"/>
  <c r="Y34" i="2" s="1"/>
  <c r="X119" i="2"/>
  <c r="Y119" i="2" s="1"/>
  <c r="AB119" i="2"/>
  <c r="X138" i="2"/>
  <c r="Y138" i="2" s="1"/>
  <c r="Q180" i="2"/>
  <c r="W180" i="2" s="1"/>
  <c r="X180" i="2" s="1"/>
  <c r="Y180" i="2" s="1"/>
  <c r="Q237" i="2"/>
  <c r="W237" i="2" s="1"/>
  <c r="X237" i="2" s="1"/>
  <c r="Y237" i="2" s="1"/>
  <c r="AB89" i="2"/>
  <c r="Q40" i="2"/>
  <c r="W40" i="2" s="1"/>
  <c r="X40" i="2" s="1"/>
  <c r="Y40" i="2" s="1"/>
  <c r="Q157" i="2"/>
  <c r="W157" i="2" s="1"/>
  <c r="X157" i="2" s="1"/>
  <c r="Y157" i="2" s="1"/>
  <c r="Q66" i="2"/>
  <c r="W66" i="2" s="1"/>
  <c r="X66" i="2" s="1"/>
  <c r="Y66" i="2" s="1"/>
  <c r="Q239" i="2"/>
  <c r="W239" i="2" s="1"/>
  <c r="X239" i="2" s="1"/>
  <c r="Y239" i="2" s="1"/>
  <c r="Q220" i="2"/>
  <c r="W220" i="2" s="1"/>
  <c r="X220" i="2" s="1"/>
  <c r="Y220" i="2" s="1"/>
  <c r="Q151" i="2"/>
  <c r="W151" i="2" s="1"/>
  <c r="X151" i="2" s="1"/>
  <c r="Y151" i="2" s="1"/>
  <c r="Q213" i="2"/>
  <c r="W213" i="2" s="1"/>
  <c r="X213" i="2" s="1"/>
  <c r="Y213" i="2" s="1"/>
  <c r="Q175" i="2"/>
  <c r="W175" i="2" s="1"/>
  <c r="X175" i="2" s="1"/>
  <c r="Y175" i="2" s="1"/>
  <c r="Q45" i="2"/>
  <c r="W45" i="2" s="1"/>
  <c r="X45" i="2" s="1"/>
  <c r="Y45" i="2" s="1"/>
  <c r="Q98" i="2"/>
  <c r="W98" i="2" s="1"/>
  <c r="X98" i="2" s="1"/>
  <c r="Y98" i="2" s="1"/>
  <c r="Q115" i="2"/>
  <c r="W115" i="2" s="1"/>
  <c r="X115" i="2" s="1"/>
  <c r="Y115" i="2" s="1"/>
  <c r="Q215" i="2"/>
  <c r="W215" i="2" s="1"/>
  <c r="X215" i="2" s="1"/>
  <c r="Y215" i="2" s="1"/>
  <c r="AB99" i="2"/>
  <c r="AB105" i="2"/>
  <c r="AB96" i="2"/>
  <c r="AB240" i="2"/>
  <c r="AB209" i="2"/>
  <c r="AB170" i="2"/>
  <c r="Q106" i="2"/>
  <c r="W106" i="2" s="1"/>
  <c r="X106" i="2" s="1"/>
  <c r="Y106" i="2" s="1"/>
  <c r="Q23" i="2"/>
  <c r="W23" i="2" s="1"/>
  <c r="X23" i="2" s="1"/>
  <c r="Y23" i="2" s="1"/>
  <c r="Q82" i="2"/>
  <c r="W82" i="2" s="1"/>
  <c r="X82" i="2" s="1"/>
  <c r="Y82" i="2" s="1"/>
  <c r="Q196" i="2"/>
  <c r="W196" i="2" s="1"/>
  <c r="X196" i="2" s="1"/>
  <c r="Y196" i="2" s="1"/>
  <c r="Q171" i="2"/>
  <c r="W171" i="2" s="1"/>
  <c r="X171" i="2" s="1"/>
  <c r="Y171" i="2" s="1"/>
  <c r="Q116" i="2"/>
  <c r="W116" i="2" s="1"/>
  <c r="X116" i="2" s="1"/>
  <c r="Y116" i="2" s="1"/>
  <c r="Q141" i="2"/>
  <c r="W141" i="2" s="1"/>
  <c r="X141" i="2" s="1"/>
  <c r="Y141" i="2" s="1"/>
  <c r="AB235" i="2"/>
  <c r="Q12" i="2"/>
  <c r="W12" i="2" s="1"/>
  <c r="X12" i="2" s="1"/>
  <c r="Y12" i="2" s="1"/>
  <c r="AB165" i="2"/>
  <c r="Q44" i="2"/>
  <c r="W44" i="2" s="1"/>
  <c r="X44" i="2" s="1"/>
  <c r="Y44" i="2" s="1"/>
  <c r="Q56" i="2"/>
  <c r="W56" i="2" s="1"/>
  <c r="X56" i="2" s="1"/>
  <c r="Y56" i="2" s="1"/>
  <c r="AB226" i="2"/>
  <c r="Q206" i="2"/>
  <c r="W206" i="2" s="1"/>
  <c r="X206" i="2" s="1"/>
  <c r="Y206" i="2" s="1"/>
  <c r="Q20" i="2"/>
  <c r="W20" i="2" s="1"/>
  <c r="X20" i="2" s="1"/>
  <c r="Y20" i="2" s="1"/>
  <c r="Q58" i="2"/>
  <c r="W58" i="2" s="1"/>
  <c r="X58" i="2" s="1"/>
  <c r="Y58" i="2" s="1"/>
  <c r="Q160" i="2"/>
  <c r="W160" i="2" s="1"/>
  <c r="X160" i="2" s="1"/>
  <c r="Y160" i="2" s="1"/>
  <c r="Q79" i="2"/>
  <c r="W79" i="2" s="1"/>
  <c r="X79" i="2" s="1"/>
  <c r="Y79" i="2" s="1"/>
  <c r="Q129" i="2"/>
  <c r="W129" i="2" s="1"/>
  <c r="X129" i="2" s="1"/>
  <c r="Y129" i="2" s="1"/>
  <c r="AB123" i="2"/>
  <c r="AB93" i="2"/>
  <c r="AB132" i="2"/>
  <c r="AB76" i="2"/>
  <c r="AB234" i="2"/>
  <c r="AB16" i="2"/>
  <c r="AB103" i="2"/>
  <c r="AB159" i="2"/>
  <c r="Q84" i="2"/>
  <c r="W84" i="2" s="1"/>
  <c r="X84" i="2" s="1"/>
  <c r="Y84" i="2" s="1"/>
  <c r="Q210" i="2"/>
  <c r="W210" i="2" s="1"/>
  <c r="X210" i="2" s="1"/>
  <c r="Y210" i="2" s="1"/>
  <c r="Q31" i="2"/>
  <c r="W31" i="2" s="1"/>
  <c r="X31" i="2" s="1"/>
  <c r="Y31" i="2" s="1"/>
  <c r="Q24" i="2"/>
  <c r="W24" i="2" s="1"/>
  <c r="X24" i="2" s="1"/>
  <c r="Y24" i="2" s="1"/>
  <c r="Q63" i="2"/>
  <c r="W63" i="2" s="1"/>
  <c r="X63" i="2" s="1"/>
  <c r="Y63" i="2" s="1"/>
  <c r="Q104" i="2"/>
  <c r="W104" i="2" s="1"/>
  <c r="X104" i="2" s="1"/>
  <c r="Y104" i="2" s="1"/>
  <c r="Q246" i="2"/>
  <c r="W246" i="2" s="1"/>
  <c r="X246" i="2" s="1"/>
  <c r="Y246" i="2" s="1"/>
  <c r="Q205" i="2"/>
  <c r="W205" i="2" s="1"/>
  <c r="X205" i="2" s="1"/>
  <c r="Y205" i="2" s="1"/>
  <c r="Q74" i="2"/>
  <c r="W74" i="2" s="1"/>
  <c r="X74" i="2" s="1"/>
  <c r="Y74" i="2" s="1"/>
  <c r="AB201" i="2"/>
  <c r="AB22" i="2"/>
  <c r="AB211" i="2"/>
  <c r="AB162" i="2"/>
  <c r="AB155" i="2"/>
  <c r="AB26" i="2"/>
  <c r="AB217" i="2"/>
  <c r="Q107" i="2"/>
  <c r="W107" i="2" s="1"/>
  <c r="X107" i="2" s="1"/>
  <c r="Y107" i="2" s="1"/>
  <c r="AB131" i="2"/>
  <c r="Q168" i="2"/>
  <c r="W168" i="2" s="1"/>
  <c r="X168" i="2" s="1"/>
  <c r="Y168" i="2" s="1"/>
  <c r="Q25" i="2"/>
  <c r="W25" i="2" s="1"/>
  <c r="X25" i="2" s="1"/>
  <c r="Y25" i="2" s="1"/>
  <c r="Q18" i="2"/>
  <c r="W18" i="2" s="1"/>
  <c r="X18" i="2" s="1"/>
  <c r="Y18" i="2" s="1"/>
  <c r="Q222" i="2"/>
  <c r="W222" i="2" s="1"/>
  <c r="X222" i="2" s="1"/>
  <c r="Y222" i="2" s="1"/>
  <c r="Q101" i="2"/>
  <c r="W101" i="2" s="1"/>
  <c r="X101" i="2" s="1"/>
  <c r="Y101" i="2" s="1"/>
  <c r="Q126" i="2"/>
  <c r="W126" i="2" s="1"/>
  <c r="X126" i="2" s="1"/>
  <c r="Y126" i="2" s="1"/>
  <c r="AB185" i="2"/>
  <c r="Q186" i="2"/>
  <c r="W186" i="2" s="1"/>
  <c r="X186" i="2" s="1"/>
  <c r="Y186" i="2" s="1"/>
  <c r="Q13" i="2"/>
  <c r="W13" i="2" s="1"/>
  <c r="X13" i="2" s="1"/>
  <c r="Y13" i="2" s="1"/>
  <c r="Q156" i="2"/>
  <c r="W156" i="2" s="1"/>
  <c r="X156" i="2" s="1"/>
  <c r="Y156" i="2" s="1"/>
  <c r="AB35" i="2"/>
  <c r="Q7" i="2"/>
  <c r="W7" i="2" s="1"/>
  <c r="X7" i="2" s="1"/>
  <c r="Y7" i="2" s="1"/>
  <c r="Q8" i="2"/>
  <c r="W8" i="2" s="1"/>
  <c r="X8" i="2" s="1"/>
  <c r="Y8" i="2" s="1"/>
  <c r="Q166" i="2"/>
  <c r="W166" i="2" s="1"/>
  <c r="X166" i="2" s="1"/>
  <c r="Y166" i="2" s="1"/>
  <c r="Q78" i="2"/>
  <c r="W78" i="2" s="1"/>
  <c r="X78" i="2" s="1"/>
  <c r="Y78" i="2" s="1"/>
  <c r="Q102" i="2"/>
  <c r="W102" i="2" s="1"/>
  <c r="X102" i="2" s="1"/>
  <c r="Y102" i="2" s="1"/>
  <c r="AB117" i="2"/>
  <c r="Q140" i="2"/>
  <c r="W140" i="2" s="1"/>
  <c r="X140" i="2" s="1"/>
  <c r="Y140" i="2" s="1"/>
  <c r="Q77" i="2"/>
  <c r="W77" i="2" s="1"/>
  <c r="X77" i="2" s="1"/>
  <c r="Y77" i="2" s="1"/>
  <c r="Q172" i="2"/>
  <c r="W172" i="2" s="1"/>
  <c r="X172" i="2" s="1"/>
  <c r="Y172" i="2" s="1"/>
  <c r="Q95" i="2"/>
  <c r="W95" i="2" s="1"/>
  <c r="X95" i="2" s="1"/>
  <c r="Y95" i="2" s="1"/>
  <c r="AB121" i="2"/>
  <c r="AA68" i="2"/>
  <c r="Q51" i="2"/>
  <c r="W51" i="2" s="1"/>
  <c r="X51" i="2" s="1"/>
  <c r="Y51" i="2" s="1"/>
  <c r="AB29" i="2"/>
  <c r="AB232" i="2"/>
  <c r="Q161" i="2"/>
  <c r="W161" i="2" s="1"/>
  <c r="X161" i="2" s="1"/>
  <c r="Y161" i="2" s="1"/>
  <c r="AB67" i="2"/>
  <c r="Q80" i="2"/>
  <c r="W80" i="2" s="1"/>
  <c r="X80" i="2" s="1"/>
  <c r="Y80" i="2" s="1"/>
  <c r="Q83" i="2"/>
  <c r="W83" i="2" s="1"/>
  <c r="AB108" i="2"/>
  <c r="Q32" i="2"/>
  <c r="W32" i="2" s="1"/>
  <c r="X32" i="2" s="1"/>
  <c r="Y32" i="2" s="1"/>
  <c r="Q197" i="2"/>
  <c r="W197" i="2" s="1"/>
  <c r="X197" i="2" s="1"/>
  <c r="Y197" i="2" s="1"/>
  <c r="Q113" i="2"/>
  <c r="W113" i="2" s="1"/>
  <c r="X113" i="2" s="1"/>
  <c r="Y113" i="2" s="1"/>
  <c r="Q149" i="2"/>
  <c r="W149" i="2" s="1"/>
  <c r="X149" i="2" s="1"/>
  <c r="Y149" i="2" s="1"/>
  <c r="Q4" i="2"/>
  <c r="W4" i="2" s="1"/>
  <c r="Q30" i="2"/>
  <c r="W30" i="2" s="1"/>
  <c r="X30" i="2" s="1"/>
  <c r="Y30" i="2" s="1"/>
  <c r="Q223" i="2"/>
  <c r="W223" i="2" s="1"/>
  <c r="X223" i="2" s="1"/>
  <c r="Y223" i="2" s="1"/>
  <c r="Q38" i="2"/>
  <c r="W38" i="2" s="1"/>
  <c r="X38" i="2" s="1"/>
  <c r="Y38" i="2" s="1"/>
  <c r="Q203" i="2"/>
  <c r="W203" i="2" s="1"/>
  <c r="X203" i="2" s="1"/>
  <c r="Y203" i="2" s="1"/>
  <c r="Q55" i="2"/>
  <c r="W55" i="2" s="1"/>
  <c r="X55" i="2" s="1"/>
  <c r="Y55" i="2" s="1"/>
  <c r="Q144" i="2"/>
  <c r="W144" i="2" s="1"/>
  <c r="X144" i="2" s="1"/>
  <c r="Y144" i="2" s="1"/>
  <c r="Q191" i="2"/>
  <c r="W191" i="2" s="1"/>
  <c r="X191" i="2" s="1"/>
  <c r="Y191" i="2" s="1"/>
  <c r="Q91" i="2"/>
  <c r="W91" i="2" s="1"/>
  <c r="X91" i="2" s="1"/>
  <c r="Y91" i="2" s="1"/>
  <c r="Q36" i="2"/>
  <c r="W36" i="2" s="1"/>
  <c r="X36" i="2" s="1"/>
  <c r="Y36" i="2" s="1"/>
  <c r="Q169" i="2"/>
  <c r="W169" i="2" s="1"/>
  <c r="X169" i="2" s="1"/>
  <c r="Y169" i="2" s="1"/>
  <c r="Q244" i="2"/>
  <c r="W244" i="2" s="1"/>
  <c r="X244" i="2" s="1"/>
  <c r="Y244" i="2" s="1"/>
  <c r="AB19" i="2"/>
  <c r="AB216" i="2"/>
  <c r="AB147" i="2"/>
  <c r="AB225" i="2"/>
  <c r="AB238" i="2"/>
  <c r="Q148" i="2"/>
  <c r="W148" i="2" s="1"/>
  <c r="X148" i="2" s="1"/>
  <c r="Y148" i="2" s="1"/>
  <c r="Q230" i="2"/>
  <c r="W230" i="2" s="1"/>
  <c r="X230" i="2" s="1"/>
  <c r="Y230" i="2" s="1"/>
  <c r="Q194" i="2"/>
  <c r="W194" i="2" s="1"/>
  <c r="X194" i="2" s="1"/>
  <c r="Y194" i="2" s="1"/>
  <c r="Q33" i="2"/>
  <c r="W33" i="2" s="1"/>
  <c r="X33" i="2" s="1"/>
  <c r="Y33" i="2" s="1"/>
  <c r="AB122" i="2"/>
  <c r="Q189" i="2"/>
  <c r="W189" i="2" s="1"/>
  <c r="X189" i="2" s="1"/>
  <c r="Y189" i="2" s="1"/>
  <c r="Q37" i="2"/>
  <c r="W37" i="2" s="1"/>
  <c r="X37" i="2" s="1"/>
  <c r="Y37" i="2" s="1"/>
  <c r="Q184" i="2"/>
  <c r="W184" i="2" s="1"/>
  <c r="X184" i="2" s="1"/>
  <c r="Y184" i="2" s="1"/>
  <c r="Q52" i="2"/>
  <c r="W52" i="2" s="1"/>
  <c r="X52" i="2" s="1"/>
  <c r="Y52" i="2" s="1"/>
  <c r="AB136" i="2"/>
  <c r="Q176" i="2"/>
  <c r="W176" i="2" s="1"/>
  <c r="X176" i="2" s="1"/>
  <c r="Y176" i="2" s="1"/>
  <c r="Q112" i="2"/>
  <c r="W112" i="2" s="1"/>
  <c r="X112" i="2" s="1"/>
  <c r="Y112" i="2" s="1"/>
  <c r="Q231" i="2"/>
  <c r="W231" i="2" s="1"/>
  <c r="X231" i="2" s="1"/>
  <c r="Y231" i="2" s="1"/>
  <c r="Q177" i="2"/>
  <c r="W177" i="2" s="1"/>
  <c r="X177" i="2" s="1"/>
  <c r="Y177" i="2" s="1"/>
  <c r="Q243" i="2"/>
  <c r="W243" i="2" s="1"/>
  <c r="X243" i="2" s="1"/>
  <c r="Y243" i="2" s="1"/>
  <c r="Q190" i="2"/>
  <c r="W190" i="2" s="1"/>
  <c r="X190" i="2" s="1"/>
  <c r="Y190" i="2" s="1"/>
  <c r="AB50" i="2"/>
  <c r="AB137" i="2"/>
  <c r="AB94" i="2"/>
  <c r="AB42" i="2"/>
  <c r="Q183" i="2"/>
  <c r="W183" i="2" s="1"/>
  <c r="X183" i="2" s="1"/>
  <c r="Y183" i="2" s="1"/>
  <c r="AB198" i="2"/>
  <c r="AB75" i="2"/>
  <c r="AB64" i="2"/>
  <c r="AB241" i="2"/>
  <c r="AB128" i="2"/>
  <c r="AB150" i="2"/>
  <c r="AB111" i="2"/>
  <c r="Q57" i="2"/>
  <c r="W57" i="2" s="1"/>
  <c r="X57" i="2" s="1"/>
  <c r="Y57" i="2" s="1"/>
  <c r="X83" i="2" l="1"/>
  <c r="Y83" i="2" s="1"/>
  <c r="AB83" i="2"/>
  <c r="AB114" i="2"/>
  <c r="X3" i="2"/>
  <c r="Y3" i="2" s="1"/>
  <c r="X4" i="2"/>
  <c r="AB208" i="2"/>
  <c r="AB219" i="2"/>
  <c r="AB118" i="2"/>
  <c r="AB138" i="2"/>
  <c r="AB9" i="2"/>
  <c r="AB233" i="2"/>
  <c r="AB218" i="2"/>
  <c r="AB39" i="2"/>
  <c r="AB236" i="2"/>
  <c r="AB124" i="2"/>
  <c r="AB97" i="2"/>
  <c r="AB11" i="2"/>
  <c r="AB227" i="2"/>
  <c r="AB130" i="2"/>
  <c r="AB70" i="2"/>
  <c r="AB88" i="2"/>
  <c r="AB214" i="2"/>
  <c r="AB146" i="2"/>
  <c r="AB5" i="2"/>
  <c r="AB110" i="2"/>
  <c r="AB65" i="2"/>
  <c r="AB60" i="2"/>
  <c r="AB72" i="2"/>
  <c r="AB73" i="2"/>
  <c r="AB134" i="2"/>
  <c r="AB92" i="2"/>
  <c r="AB192" i="2"/>
  <c r="AB207" i="2"/>
  <c r="AB17" i="2"/>
  <c r="AB82" i="2"/>
  <c r="AB151" i="2"/>
  <c r="AB245" i="2"/>
  <c r="AB49" i="2"/>
  <c r="AB200" i="2"/>
  <c r="AB74" i="2"/>
  <c r="AB40" i="2"/>
  <c r="AB45" i="2"/>
  <c r="AB10" i="2"/>
  <c r="AB13" i="2"/>
  <c r="AB100" i="2"/>
  <c r="AB53" i="2"/>
  <c r="AB188" i="2"/>
  <c r="AB21" i="2"/>
  <c r="AB58" i="2"/>
  <c r="AB71" i="2"/>
  <c r="AB6" i="2"/>
  <c r="AB173" i="2"/>
  <c r="AB23" i="2"/>
  <c r="AB175" i="2"/>
  <c r="AB179" i="2"/>
  <c r="AB164" i="2"/>
  <c r="AB202" i="2"/>
  <c r="AB59" i="2"/>
  <c r="AB85" i="2"/>
  <c r="AB196" i="2"/>
  <c r="AB15" i="2"/>
  <c r="AB4" i="2"/>
  <c r="AB197" i="2"/>
  <c r="AB8" i="2"/>
  <c r="AB181" i="2"/>
  <c r="AB174" i="2"/>
  <c r="AB156" i="2"/>
  <c r="AB116" i="2"/>
  <c r="AB222" i="2"/>
  <c r="AB62" i="2"/>
  <c r="AB127" i="2"/>
  <c r="AB87" i="2"/>
  <c r="AB213" i="2"/>
  <c r="AB104" i="2"/>
  <c r="AB220" i="2"/>
  <c r="AB163" i="2"/>
  <c r="AB171" i="2"/>
  <c r="AB186" i="2"/>
  <c r="AB152" i="2"/>
  <c r="AB125" i="2"/>
  <c r="AB106" i="2"/>
  <c r="AB229" i="2"/>
  <c r="AB129" i="2"/>
  <c r="AB12" i="2"/>
  <c r="AB206" i="2"/>
  <c r="AB187" i="2"/>
  <c r="AB160" i="2"/>
  <c r="AB95" i="2"/>
  <c r="AB239" i="2"/>
  <c r="AB107" i="2"/>
  <c r="AB215" i="2"/>
  <c r="AB78" i="2"/>
  <c r="AB157" i="2"/>
  <c r="AB57" i="2"/>
  <c r="AB113" i="2"/>
  <c r="AB231" i="2"/>
  <c r="AB180" i="2"/>
  <c r="AB44" i="2"/>
  <c r="AB52" i="2"/>
  <c r="AB20" i="2"/>
  <c r="AB230" i="2"/>
  <c r="AB176" i="2"/>
  <c r="AB144" i="2"/>
  <c r="AB33" i="2"/>
  <c r="AB148" i="2"/>
  <c r="AB115" i="2"/>
  <c r="AB161" i="2"/>
  <c r="AB77" i="2"/>
  <c r="AB31" i="2"/>
  <c r="AB79" i="2"/>
  <c r="AB24" i="2"/>
  <c r="AB63" i="2"/>
  <c r="AB126" i="2"/>
  <c r="AB194" i="2"/>
  <c r="AB36" i="2"/>
  <c r="AB102" i="2"/>
  <c r="AB101" i="2"/>
  <c r="AB172" i="2"/>
  <c r="AB223" i="2"/>
  <c r="AB141" i="2"/>
  <c r="AB55" i="2"/>
  <c r="AB32" i="2"/>
  <c r="AB177" i="2"/>
  <c r="AB37" i="2"/>
  <c r="AB190" i="2"/>
  <c r="AB91" i="2"/>
  <c r="AB210" i="2"/>
  <c r="AB80" i="2"/>
  <c r="AB18" i="2"/>
  <c r="AB140" i="2"/>
  <c r="AB184" i="2"/>
  <c r="AB243" i="2"/>
  <c r="AB205" i="2"/>
  <c r="AB51" i="2"/>
  <c r="AB25" i="2"/>
  <c r="AB84" i="2"/>
  <c r="AB191" i="2"/>
  <c r="AB169" i="2"/>
  <c r="AB189" i="2"/>
  <c r="AB7" i="2"/>
  <c r="AB168" i="2"/>
  <c r="AB166" i="2"/>
  <c r="AB56" i="2"/>
  <c r="AB203" i="2"/>
  <c r="AB183" i="2"/>
  <c r="AB66" i="2"/>
  <c r="AB112" i="2"/>
  <c r="AB244" i="2"/>
  <c r="AB237" i="2"/>
  <c r="AB246" i="2"/>
  <c r="AB98" i="2"/>
  <c r="AB149" i="2"/>
  <c r="AB38" i="2"/>
  <c r="AB30" i="2"/>
  <c r="Y4" i="2" l="1"/>
  <c r="AB6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tc={55098936-E37A-40EB-80C0-B09CB2EFF8FF}</author>
    <author>tc={9F336B40-B415-4665-8FF0-520591609751}</author>
    <author>tc={DD1BDF79-CFAB-4B60-B4A0-E045973CEA19}</author>
  </authors>
  <commentList>
    <comment ref="R17" authorId="0" shapeId="0" xr:uid="{55098936-E37A-40EB-80C0-B09CB2EFF8FF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 Per Survey Submission</t>
      </text>
    </comment>
    <comment ref="R63" authorId="1" shapeId="0" xr:uid="{9F336B40-B415-4665-8FF0-520591609751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 Per Survey Submission</t>
      </text>
    </comment>
    <comment ref="R229" authorId="2" shapeId="0" xr:uid="{DD1BDF79-CFAB-4B60-B4A0-E045973CEA1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Changed Per Email Submission for 22/23 revenue
</t>
      </text>
    </comment>
  </commentList>
</comments>
</file>

<file path=xl/sharedStrings.xml><?xml version="1.0" encoding="utf-8"?>
<sst xmlns="http://schemas.openxmlformats.org/spreadsheetml/2006/main" count="542" uniqueCount="542">
  <si>
    <t>% of increase in student enrollment multiplied by .7 or .4</t>
  </si>
  <si>
    <t>The increase of LEP divided by ADM then multipled by .015</t>
  </si>
  <si>
    <t>The increase of POVERTY divided by ADM then multipled by .015</t>
  </si>
  <si>
    <r>
      <rPr>
        <sz val="11"/>
        <color rgb="FFFF0000"/>
        <rFont val="Calibri"/>
        <family val="2"/>
        <scheme val="minor"/>
      </rPr>
      <t>Base Growth %</t>
    </r>
    <r>
      <rPr>
        <sz val="11"/>
        <color theme="1"/>
        <rFont val="Calibri"/>
        <family val="2"/>
        <scheme val="minor"/>
      </rPr>
      <t xml:space="preserve"> equals the sum of:</t>
    </r>
  </si>
  <si>
    <t xml:space="preserve">Amount is then Certified. </t>
  </si>
  <si>
    <t>Amount is used in formula to calculate Property Tax Request Authority</t>
  </si>
  <si>
    <t>Property Tax Request Authority - NDE certifies</t>
  </si>
  <si>
    <t>2a.</t>
  </si>
  <si>
    <t>2b.</t>
  </si>
  <si>
    <t>GF Tax 
Asking</t>
  </si>
  <si>
    <t>SBF Tax 
Asking</t>
  </si>
  <si>
    <t>01-0003-000</t>
  </si>
  <si>
    <t>01-0018-000</t>
  </si>
  <si>
    <t>01-0090-000</t>
  </si>
  <si>
    <t>01-0123-000</t>
  </si>
  <si>
    <t>02-0009-000</t>
  </si>
  <si>
    <t>02-0018-000</t>
  </si>
  <si>
    <t>02-0115-000</t>
  </si>
  <si>
    <t>03-0500-000</t>
  </si>
  <si>
    <t>04-0001-000</t>
  </si>
  <si>
    <t>05-0071-000</t>
  </si>
  <si>
    <t>06-0001-000</t>
  </si>
  <si>
    <t>06-0017-000</t>
  </si>
  <si>
    <t>06-0075-000</t>
  </si>
  <si>
    <t>07-0006-000</t>
  </si>
  <si>
    <t>07-0010-000</t>
  </si>
  <si>
    <t>08-0051-000</t>
  </si>
  <si>
    <t>09-0010-000</t>
  </si>
  <si>
    <t>10-0002-000</t>
  </si>
  <si>
    <t>10-0007-000</t>
  </si>
  <si>
    <t>10-0009-000</t>
  </si>
  <si>
    <t>10-0019-000</t>
  </si>
  <si>
    <t>10-0069-000</t>
  </si>
  <si>
    <t>10-0105-000</t>
  </si>
  <si>
    <t>10-0119-000</t>
  </si>
  <si>
    <t>11-0001-000</t>
  </si>
  <si>
    <t>11-0014-000</t>
  </si>
  <si>
    <t>11-0020-000</t>
  </si>
  <si>
    <t>12-0056-000</t>
  </si>
  <si>
    <t>12-0502-000</t>
  </si>
  <si>
    <t>13-0001-000</t>
  </si>
  <si>
    <t>13-0022-000</t>
  </si>
  <si>
    <t>13-0032-000</t>
  </si>
  <si>
    <t>13-0056-000</t>
  </si>
  <si>
    <t>13-0097-000</t>
  </si>
  <si>
    <t>14-0008-000</t>
  </si>
  <si>
    <t>14-0045-000</t>
  </si>
  <si>
    <t>14-0054-000</t>
  </si>
  <si>
    <t>14-0101-000</t>
  </si>
  <si>
    <t>15-0010-000</t>
  </si>
  <si>
    <t>15-0536-000</t>
  </si>
  <si>
    <t>16-0006-000</t>
  </si>
  <si>
    <t>16-0030-000</t>
  </si>
  <si>
    <t>17-0001-000</t>
  </si>
  <si>
    <t>17-0003-000</t>
  </si>
  <si>
    <t>17-0009-000</t>
  </si>
  <si>
    <t>18-0002-000</t>
  </si>
  <si>
    <t>18-0011-000</t>
  </si>
  <si>
    <t>19-0039-000</t>
  </si>
  <si>
    <t>19-0058-000</t>
  </si>
  <si>
    <t>19-0070-000</t>
  </si>
  <si>
    <t>19-0123-000</t>
  </si>
  <si>
    <t>20-0001-000</t>
  </si>
  <si>
    <t>20-0020-000</t>
  </si>
  <si>
    <t>20-0030-000</t>
  </si>
  <si>
    <t>21-0015-000</t>
  </si>
  <si>
    <t>21-0025-000</t>
  </si>
  <si>
    <t>21-0044-000</t>
  </si>
  <si>
    <t>21-0084-000</t>
  </si>
  <si>
    <t>21-0089-000</t>
  </si>
  <si>
    <t>21-0180-000</t>
  </si>
  <si>
    <t>22-0011-000</t>
  </si>
  <si>
    <t>22-0031-000</t>
  </si>
  <si>
    <t>23-0002-000</t>
  </si>
  <si>
    <t>23-0071-000</t>
  </si>
  <si>
    <t>24-0001-000</t>
  </si>
  <si>
    <t>24-0004-000</t>
  </si>
  <si>
    <t>24-0011-000</t>
  </si>
  <si>
    <t>24-0020-000</t>
  </si>
  <si>
    <t>24-0101-000</t>
  </si>
  <si>
    <t>25-0025-000</t>
  </si>
  <si>
    <t>25-0095-000</t>
  </si>
  <si>
    <t>26-0001-000</t>
  </si>
  <si>
    <t>26-0070-000</t>
  </si>
  <si>
    <t>26-0561-000</t>
  </si>
  <si>
    <t>27-0001-000</t>
  </si>
  <si>
    <t>27-0062-000</t>
  </si>
  <si>
    <t>27-0594-000</t>
  </si>
  <si>
    <t>27-0595-000</t>
  </si>
  <si>
    <t>28-0001-000</t>
  </si>
  <si>
    <t>28-0010-000</t>
  </si>
  <si>
    <t>28-0015-000</t>
  </si>
  <si>
    <t>28-0017-000</t>
  </si>
  <si>
    <t>28-0054-000</t>
  </si>
  <si>
    <t>28-0059-000</t>
  </si>
  <si>
    <t>28-0066-000</t>
  </si>
  <si>
    <t>29-0117-000</t>
  </si>
  <si>
    <t>30-0001-000</t>
  </si>
  <si>
    <t>30-0025-000</t>
  </si>
  <si>
    <t>30-0054-000</t>
  </si>
  <si>
    <t>31-0506-000</t>
  </si>
  <si>
    <t>32-0046-000</t>
  </si>
  <si>
    <t>32-0095-000</t>
  </si>
  <si>
    <t>32-0125-000</t>
  </si>
  <si>
    <t>33-0018-000</t>
  </si>
  <si>
    <t>33-0021-000</t>
  </si>
  <si>
    <t>33-0540-000</t>
  </si>
  <si>
    <t>34-0001-000</t>
  </si>
  <si>
    <t>34-0015-000</t>
  </si>
  <si>
    <t>34-0034-000</t>
  </si>
  <si>
    <t>34-0100-000</t>
  </si>
  <si>
    <t>35-0001-000</t>
  </si>
  <si>
    <t>36-0100-000</t>
  </si>
  <si>
    <t>37-0030-000</t>
  </si>
  <si>
    <t>38-0011-000</t>
  </si>
  <si>
    <t>39-0060-000</t>
  </si>
  <si>
    <t>40-0002-000</t>
  </si>
  <si>
    <t>40-0082-000</t>
  </si>
  <si>
    <t>40-0083-000</t>
  </si>
  <si>
    <t>40-0126-000</t>
  </si>
  <si>
    <t>41-0002-000</t>
  </si>
  <si>
    <t>41-0091-000</t>
  </si>
  <si>
    <t>41-0504-000</t>
  </si>
  <si>
    <t>42-0002-000</t>
  </si>
  <si>
    <t>43-0079-000</t>
  </si>
  <si>
    <t>44-0070-000</t>
  </si>
  <si>
    <t>45-0007-000</t>
  </si>
  <si>
    <t>45-0044-000</t>
  </si>
  <si>
    <t>45-0137-000</t>
  </si>
  <si>
    <t>45-0239-000</t>
  </si>
  <si>
    <t>46-0001-000</t>
  </si>
  <si>
    <t>47-0001-000</t>
  </si>
  <si>
    <t>47-0100-000</t>
  </si>
  <si>
    <t>47-0103-000</t>
  </si>
  <si>
    <t>48-0008-000</t>
  </si>
  <si>
    <t>48-0300-000</t>
  </si>
  <si>
    <t>48-0303-000</t>
  </si>
  <si>
    <t>49-0033-000</t>
  </si>
  <si>
    <t>49-0050-000</t>
  </si>
  <si>
    <t>50-0001-000</t>
  </si>
  <si>
    <t>50-0501-000</t>
  </si>
  <si>
    <t>50-0503-000</t>
  </si>
  <si>
    <t>51-0001-000</t>
  </si>
  <si>
    <t>51-0006-000</t>
  </si>
  <si>
    <t>52-0100-000</t>
  </si>
  <si>
    <t>53-0001-000</t>
  </si>
  <si>
    <t>54-0013-000</t>
  </si>
  <si>
    <t>54-0096-000</t>
  </si>
  <si>
    <t>54-0501-000</t>
  </si>
  <si>
    <t>54-0505-000</t>
  </si>
  <si>
    <t>54-0576-000</t>
  </si>
  <si>
    <t>54-0583-000</t>
  </si>
  <si>
    <t>54-0586-000</t>
  </si>
  <si>
    <t>55-0001-000</t>
  </si>
  <si>
    <t>55-0145-000</t>
  </si>
  <si>
    <t>55-0148-000</t>
  </si>
  <si>
    <t>55-0160-000</t>
  </si>
  <si>
    <t>55-0161-000</t>
  </si>
  <si>
    <t>56-0001-000</t>
  </si>
  <si>
    <t>56-0006-000</t>
  </si>
  <si>
    <t>56-0007-000</t>
  </si>
  <si>
    <t>56-0037-000</t>
  </si>
  <si>
    <t>56-0055-000</t>
  </si>
  <si>
    <t>56-0565-000</t>
  </si>
  <si>
    <t>57-0501-000</t>
  </si>
  <si>
    <t>58-0025-000</t>
  </si>
  <si>
    <t>59-0001-000</t>
  </si>
  <si>
    <t>59-0002-000</t>
  </si>
  <si>
    <t>59-0005-000</t>
  </si>
  <si>
    <t>59-0013-000</t>
  </si>
  <si>
    <t>59-0080-000</t>
  </si>
  <si>
    <t>60-0090-000</t>
  </si>
  <si>
    <t>61-0004-000</t>
  </si>
  <si>
    <t>61-0049-000</t>
  </si>
  <si>
    <t>62-0021-000</t>
  </si>
  <si>
    <t>62-0063-000</t>
  </si>
  <si>
    <t>63-0001-000</t>
  </si>
  <si>
    <t>63-0030-000</t>
  </si>
  <si>
    <t>64-0023-000</t>
  </si>
  <si>
    <t>64-0029-000</t>
  </si>
  <si>
    <t>65-0011-000</t>
  </si>
  <si>
    <t>65-2005-000</t>
  </si>
  <si>
    <t>66-0027-000</t>
  </si>
  <si>
    <t>66-0111-000</t>
  </si>
  <si>
    <t>66-0501-000</t>
  </si>
  <si>
    <t>67-0001-000</t>
  </si>
  <si>
    <t>67-0069-000</t>
  </si>
  <si>
    <t>68-0020-000</t>
  </si>
  <si>
    <t>69-0044-000</t>
  </si>
  <si>
    <t>69-0054-000</t>
  </si>
  <si>
    <t>69-0055-000</t>
  </si>
  <si>
    <t>70-0002-000</t>
  </si>
  <si>
    <t>70-0005-000</t>
  </si>
  <si>
    <t>70-0542-000</t>
  </si>
  <si>
    <t>71-0001-000</t>
  </si>
  <si>
    <t>71-0005-000</t>
  </si>
  <si>
    <t>71-0067-000</t>
  </si>
  <si>
    <t>72-0015-000</t>
  </si>
  <si>
    <t>72-0019-000</t>
  </si>
  <si>
    <t>72-0032-000</t>
  </si>
  <si>
    <t>72-0075-000</t>
  </si>
  <si>
    <t>73-0017-000</t>
  </si>
  <si>
    <t>73-0179-000</t>
  </si>
  <si>
    <t>74-0056-000</t>
  </si>
  <si>
    <t>74-0070-000</t>
  </si>
  <si>
    <t>75-0100-000</t>
  </si>
  <si>
    <t>76-0002-000</t>
  </si>
  <si>
    <t>76-0044-000</t>
  </si>
  <si>
    <t>76-0068-000</t>
  </si>
  <si>
    <t>76-0082-000</t>
  </si>
  <si>
    <t>77-0001-000</t>
  </si>
  <si>
    <t>77-0027-000</t>
  </si>
  <si>
    <t>77-0037-000</t>
  </si>
  <si>
    <t>77-0046-000</t>
  </si>
  <si>
    <t>78-0001-000</t>
  </si>
  <si>
    <t>78-0009-000</t>
  </si>
  <si>
    <t>78-0039-000</t>
  </si>
  <si>
    <t>78-0072-000</t>
  </si>
  <si>
    <t>78-0107-000</t>
  </si>
  <si>
    <t>79-0002-000</t>
  </si>
  <si>
    <t>79-0011-000</t>
  </si>
  <si>
    <t>79-0016-000</t>
  </si>
  <si>
    <t>79-0031-000</t>
  </si>
  <si>
    <t>79-0032-000</t>
  </si>
  <si>
    <t>80-0005-000</t>
  </si>
  <si>
    <t>80-0009-000</t>
  </si>
  <si>
    <t>80-0567-000</t>
  </si>
  <si>
    <t>81-0003-000</t>
  </si>
  <si>
    <t>81-0010-000</t>
  </si>
  <si>
    <t>82-0001-000</t>
  </si>
  <si>
    <t>82-0015-000</t>
  </si>
  <si>
    <t>83-0500-000</t>
  </si>
  <si>
    <t>84-0003-000</t>
  </si>
  <si>
    <t>85-0060-000</t>
  </si>
  <si>
    <t>85-0070-000</t>
  </si>
  <si>
    <t>85-2001-000</t>
  </si>
  <si>
    <t>86-0001-000</t>
  </si>
  <si>
    <t>87-0001-000</t>
  </si>
  <si>
    <t>87-0013-000</t>
  </si>
  <si>
    <t>87-0016-000</t>
  </si>
  <si>
    <t>87-0017-000</t>
  </si>
  <si>
    <t>88-0005-000</t>
  </si>
  <si>
    <t>88-0021-000</t>
  </si>
  <si>
    <t>89-0001-000</t>
  </si>
  <si>
    <t>89-0003-000</t>
  </si>
  <si>
    <t>89-0024-000</t>
  </si>
  <si>
    <t>90-0017-000</t>
  </si>
  <si>
    <t>90-0560-000</t>
  </si>
  <si>
    <t>90-0595-000</t>
  </si>
  <si>
    <t>91-0002-000</t>
  </si>
  <si>
    <t>91-0074-000</t>
  </si>
  <si>
    <t>92-0045-000</t>
  </si>
  <si>
    <t>93-0012-000</t>
  </si>
  <si>
    <t>93-0083-000</t>
  </si>
  <si>
    <t>93-0096-000</t>
  </si>
  <si>
    <r>
      <t xml:space="preserve">(Property tax (PY) + non-property tax (PY) revenue) increased by </t>
    </r>
    <r>
      <rPr>
        <sz val="11"/>
        <color rgb="FFFF0000"/>
        <rFont val="Calibri"/>
        <family val="2"/>
        <scheme val="minor"/>
      </rPr>
      <t>Base Growth %</t>
    </r>
  </si>
  <si>
    <t>Subtract non-property tax revenue (CY estimate by 8/1) from 2a</t>
  </si>
  <si>
    <t>3a</t>
  </si>
  <si>
    <t>3b i.ii</t>
  </si>
  <si>
    <t>3c</t>
  </si>
  <si>
    <t>3d</t>
  </si>
  <si>
    <t>% of Tax Request Increase Decrease</t>
  </si>
  <si>
    <t xml:space="preserve">Sec 2.  (page 1) </t>
  </si>
  <si>
    <t>Sec 3. (page 2)</t>
  </si>
  <si>
    <t>Basic Growth %  for Membership</t>
  </si>
  <si>
    <t>District</t>
  </si>
  <si>
    <t>KENESAW PUBLIC SCHOOLS</t>
  </si>
  <si>
    <t>HASTINGS PUBLIC SCHOOLS</t>
  </si>
  <si>
    <t>ADAMS CENTRAL PUBLIC SCHOOLS</t>
  </si>
  <si>
    <t>SILVER LAKE PUBLIC SCHOOLS</t>
  </si>
  <si>
    <t>NELIGH-OAKDALE SCHOOLS</t>
  </si>
  <si>
    <t>ELGIN PUBLIC SCHOOLS</t>
  </si>
  <si>
    <t>SUMMERLAND PUBLIC SCHOOLS</t>
  </si>
  <si>
    <t>ARTHUR COUNTY SCHOOLS</t>
  </si>
  <si>
    <t>BANNER COUNTY PUBLIC SCHOOLS</t>
  </si>
  <si>
    <t>SANDHILLS PUBLIC SCHOOLS</t>
  </si>
  <si>
    <t>BOONE CENTRAL SCHOOLS</t>
  </si>
  <si>
    <t>ST EDWARD PUBLIC SCHOOLS</t>
  </si>
  <si>
    <t>RIVERSIDE PUBLIC SCHOOLS</t>
  </si>
  <si>
    <t>ALLIANCE PUBLIC SCHOOLS</t>
  </si>
  <si>
    <t>HEMINGFORD PUBLIC SCHOOLS</t>
  </si>
  <si>
    <t>BOYD COUNTY SCHOOLS</t>
  </si>
  <si>
    <t>AINSWORTH COMMUNITY SCHOOLS</t>
  </si>
  <si>
    <t>GIBBON PUBLIC SCHOOLS</t>
  </si>
  <si>
    <t>KEARNEY PUBLIC SCHOOLS</t>
  </si>
  <si>
    <t>ELM CREEK PUBLIC SCHOOLS</t>
  </si>
  <si>
    <t>SHELTON PUBLIC SCHOOLS</t>
  </si>
  <si>
    <t>RAVENNA PUBLIC SCHOOLS</t>
  </si>
  <si>
    <t>PLEASANTON PUBLIC SCHOOLS</t>
  </si>
  <si>
    <t>AMHERST PUBLIC SCHOOLS</t>
  </si>
  <si>
    <t>TEKAMAH-HERMAN COMMUNITY SCHS</t>
  </si>
  <si>
    <t>OAKLAND CRAIG PUBLIC SCHOOLS</t>
  </si>
  <si>
    <t>LYONS-DECATUR NORTHEAST SCHS</t>
  </si>
  <si>
    <t>DAVID CITY PUBLIC SCHOOLS</t>
  </si>
  <si>
    <t>EAST BUTLER PUBLIC SCHOOLS</t>
  </si>
  <si>
    <t>PLATTSMOUTH COMMUNITY SCHOOLS</t>
  </si>
  <si>
    <t>WEEPING WATER PUBLIC SCHOOLS</t>
  </si>
  <si>
    <t>LOUISVILLE PUBLIC SCHOOLS</t>
  </si>
  <si>
    <t>CONESTOGA PUBLIC SCHOOLS</t>
  </si>
  <si>
    <t>ELMWOOD-MURDOCK PUBLIC SCHOOLS</t>
  </si>
  <si>
    <t>HARTINGTON NEWCASTLE PUBLIC SCHOOLS</t>
  </si>
  <si>
    <t>RANDOLPH PUBLIC SCHOOLS</t>
  </si>
  <si>
    <t>LAUREL-CONCORD-COLERIDGE SCHOOL</t>
  </si>
  <si>
    <t>WYNOT PUBLIC SCHOOLS</t>
  </si>
  <si>
    <t>CHASE COUNTY SCHOOLS</t>
  </si>
  <si>
    <t>WAUNETA-PALISADE PUBLIC SCHS</t>
  </si>
  <si>
    <t>VALENTINE COMMUNITY SCHOOLS</t>
  </si>
  <si>
    <t>CODY-KILGORE PUBLIC SCHS</t>
  </si>
  <si>
    <t>SIDNEY PUBLIC SCHOOLS</t>
  </si>
  <si>
    <t>LEYTON PUBLIC SCHOOLS</t>
  </si>
  <si>
    <t>POTTER-DIX PUBLIC SCHOOLS</t>
  </si>
  <si>
    <t>SUTTON PUBLIC SCHOOLS</t>
  </si>
  <si>
    <t>HARVARD PUBLIC SCHOOLS</t>
  </si>
  <si>
    <t>LEIGH COMMUNITY SCHOOLS</t>
  </si>
  <si>
    <t>CLARKSON PUBLIC SCHOOLS</t>
  </si>
  <si>
    <t>HOWELLS-DODGE CONSOLIDATED SCHOOLS</t>
  </si>
  <si>
    <t>SCHUYLER COMMUNITY SCHOOLS</t>
  </si>
  <si>
    <t>WEST POINT PUBLIC SCHOOLS</t>
  </si>
  <si>
    <t>BANCROFT-ROSALIE COMM SCHOOLS</t>
  </si>
  <si>
    <t>WISNER-PILGER PUBLIC SCHOOLS</t>
  </si>
  <si>
    <t>ANSELMO-MERNA PUBLIC SCHOOLS</t>
  </si>
  <si>
    <t>BROKEN BOW PUBLIC SCHOOLS</t>
  </si>
  <si>
    <t>ANSLEY PUBLIC SCHOOLS</t>
  </si>
  <si>
    <t>SARGENT PUBLIC SCHOOLS</t>
  </si>
  <si>
    <t>ARNOLD PUBLIC SCHOOLS</t>
  </si>
  <si>
    <t>CALLAWAY PUBLIC SCHOOLS</t>
  </si>
  <si>
    <t>SO SIOUX CITY COMMUNITY SCHS</t>
  </si>
  <si>
    <t>HOMER COMMUNITY SCHOOLS</t>
  </si>
  <si>
    <t>CHADRON PUBLIC SCHOOLS</t>
  </si>
  <si>
    <t>CRAWFORD PUBLIC SCHOOLS</t>
  </si>
  <si>
    <t>LEXINGTON PUBLIC SCHOOLS</t>
  </si>
  <si>
    <t>OVERTON PUBLIC SCHOOLS</t>
  </si>
  <si>
    <t>COZAD COMMUNITY SCHOOLS</t>
  </si>
  <si>
    <t>GOTHENBURG PUBLIC SCHOOLS</t>
  </si>
  <si>
    <t>SUMNER-EDDYVILLE-MILLER SCHS</t>
  </si>
  <si>
    <t>CREEK VALLEY SCHOOLS</t>
  </si>
  <si>
    <t>SOUTH PLATTE PUBLIC SCHOOLS</t>
  </si>
  <si>
    <t>PONCA PUBLIC SCHOOLS</t>
  </si>
  <si>
    <t>ALLEN CONSOLIDATED SCHOOLS</t>
  </si>
  <si>
    <t>EMERSON-HUBBARD PUBLIC SCHOOLS</t>
  </si>
  <si>
    <t>FREMONT PUBLIC SCHOOLS</t>
  </si>
  <si>
    <t>SCRIBNER-SNYDER COMMUNITY SCHS</t>
  </si>
  <si>
    <t>LOGAN VIEW PUBLIC SCHOOLS</t>
  </si>
  <si>
    <t>NORTH BEND CENTRAL PUBLIC SCHS</t>
  </si>
  <si>
    <t>OMAHA PUBLIC SCHOOLS</t>
  </si>
  <si>
    <t>ELKHORN PUBLIC SCHOOLS</t>
  </si>
  <si>
    <t>DOUGLAS CO WEST COMMUNITY SCHS</t>
  </si>
  <si>
    <t>MILLARD PUBLIC SCHOOLS</t>
  </si>
  <si>
    <t>RALSTON PUBLIC SCHOOLS</t>
  </si>
  <si>
    <t>BENNINGTON PUBLIC SCHOOLS</t>
  </si>
  <si>
    <t>WESTSIDE COMMUNITY SCHOOLS</t>
  </si>
  <si>
    <t>DUNDY CO STRATTON PUBLIC SCHS</t>
  </si>
  <si>
    <t>EXETER-MILLIGAN PUBLIC SCHOOLS</t>
  </si>
  <si>
    <t>FILLMORE CENTRAL PUBLIC SCHS</t>
  </si>
  <si>
    <t>SHICKLEY PUBLIC SCHOOLS</t>
  </si>
  <si>
    <t>FRANKLIN PUBLIC SCHOOLS</t>
  </si>
  <si>
    <t>MAYWOOD PUBLIC SCHOOLS</t>
  </si>
  <si>
    <t>EUSTIS-FARNAM PUBLIC SCHOOLS</t>
  </si>
  <si>
    <t>MEDICINE VALLEY PUBLIC SCHOOLS</t>
  </si>
  <si>
    <t>ARAPAHOE PUBLIC SCHOOLS</t>
  </si>
  <si>
    <t>CAMBRIDGE PUBLIC SCHOOLS</t>
  </si>
  <si>
    <t>SOUTHERN VALLEY SCHOOLS</t>
  </si>
  <si>
    <t>SOUTHERN SCHOOL DISTRICT 1</t>
  </si>
  <si>
    <t>BEATRICE PUBLIC SCHOOLS</t>
  </si>
  <si>
    <t>FREEMAN PUBLIC SCHOOLS</t>
  </si>
  <si>
    <t>DILLER-ODELL PUBLIC SCHOOLS</t>
  </si>
  <si>
    <t>GARDEN COUNTY SCHOOLS</t>
  </si>
  <si>
    <t>BURWELL PUBLIC SCHOOLS</t>
  </si>
  <si>
    <t>ELWOOD PUBLIC SCHOOLS</t>
  </si>
  <si>
    <t>HYANNIS AREA SCHOOLS</t>
  </si>
  <si>
    <t>CENTRAL VALLEY PUBLIC SCHOOLS</t>
  </si>
  <si>
    <t>GRAND ISLAND PUBLIC SCHOOLS</t>
  </si>
  <si>
    <t>NORTHWEST PUBLIC SCHOOLS</t>
  </si>
  <si>
    <t>WOOD RIVER RURAL SCHOOLS</t>
  </si>
  <si>
    <t>DONIPHAN-TRUMBULL PUBLIC SCHS</t>
  </si>
  <si>
    <t>GILTNER PUBLIC SCHOOLS</t>
  </si>
  <si>
    <t>HAMPTON PUBLIC SCHOOL</t>
  </si>
  <si>
    <t>AURORA PUBLIC SCHOOLS</t>
  </si>
  <si>
    <t>ALMA PUBLIC SCHOOLS</t>
  </si>
  <si>
    <t>HAYES CENTER PUBLIC SCHOOLS</t>
  </si>
  <si>
    <t>HITCHCOCK CO SCH SYSTEM</t>
  </si>
  <si>
    <t>O'NEILL PUBLIC SCHOOLS</t>
  </si>
  <si>
    <t>STUART PUBLIC SCHOOLS</t>
  </si>
  <si>
    <t>CHAMBERS PUBLIC SCHOOLS</t>
  </si>
  <si>
    <t>WEST HOLT PUBLIC SCHOOLS</t>
  </si>
  <si>
    <t>MULLEN PUBLIC SCHOOLS</t>
  </si>
  <si>
    <t>ST PAUL PUBLIC SCHOOLS</t>
  </si>
  <si>
    <t>CENTURA PUBLIC SCHOOLS</t>
  </si>
  <si>
    <t>ELBA PUBLIC SCHOOLS</t>
  </si>
  <si>
    <t>FAIRBURY PUBLIC SCHOOLS</t>
  </si>
  <si>
    <t>TRI COUNTY PUBLIC SCHOOLS</t>
  </si>
  <si>
    <t>MERIDIAN PUBLIC SCHOOLS</t>
  </si>
  <si>
    <t>STERLING PUBLIC SCHOOLS</t>
  </si>
  <si>
    <t>JOHNSON CO CENTRAL PUBLIC SCHS</t>
  </si>
  <si>
    <t>WILCOX-HILDRETH PUBLIC SCHOOLS</t>
  </si>
  <si>
    <t>AXTELL COMMUNITY SCHOOLS</t>
  </si>
  <si>
    <t>MINDEN PUBLIC SCHOOLS</t>
  </si>
  <si>
    <t>OGALLALA PUBLIC SCHOOLS</t>
  </si>
  <si>
    <t>PAXTON CONSOLIDATED SCHOOLS</t>
  </si>
  <si>
    <t>KEYA PAHA COUNTY SCHOOLS</t>
  </si>
  <si>
    <t>KIMBALL PUBLIC SCHOOLS</t>
  </si>
  <si>
    <t>CREIGHTON COMMUNITY PUBLIC SCHOOLS</t>
  </si>
  <si>
    <t>CROFTON COMMUNITY SCHOOLS</t>
  </si>
  <si>
    <t>NIOBRARA PUBLIC SCHOOLS</t>
  </si>
  <si>
    <t>ISANTI COMMUNITY SCHOOL</t>
  </si>
  <si>
    <t>WAUSA PUBLIC SCHOOLS</t>
  </si>
  <si>
    <t>VERDIGRE PUBLIC SCHOOLS</t>
  </si>
  <si>
    <t>BLOOMFIELD COMMUNITY SCHOOLS</t>
  </si>
  <si>
    <t>LINCOLN PUBLIC SCHOOLS</t>
  </si>
  <si>
    <t>WAVERLY SCHOOL DISTRICT 145</t>
  </si>
  <si>
    <t>MALCOLM PUBLIC SCHOOLS</t>
  </si>
  <si>
    <t>NORRIS SCHOOL DIST 160</t>
  </si>
  <si>
    <t>RAYMOND CENTRAL PUBLIC SCHOOLS</t>
  </si>
  <si>
    <t>NORTH PLATTE PUBLIC SCHOOLS</t>
  </si>
  <si>
    <t>BRADY PUBLIC SCHOOLS</t>
  </si>
  <si>
    <t>MAXWELL PUBLIC SCHOOLS</t>
  </si>
  <si>
    <t>HERSHEY PUBLIC SCHOOLS</t>
  </si>
  <si>
    <t>SUTHERLAND PUBLIC SCHOOLS</t>
  </si>
  <si>
    <t>WALLACE PUBLIC SCH DIST 65 R</t>
  </si>
  <si>
    <t>STAPLETON PUBLIC SCHOOLS</t>
  </si>
  <si>
    <t>LOUP COUNTY PUBLIC SCHOOLS</t>
  </si>
  <si>
    <t>MADISON PUBLIC SCHOOLS</t>
  </si>
  <si>
    <t>NORFOLK PUBLIC SCHOOLS</t>
  </si>
  <si>
    <t>BATTLE CREEK PUBLIC SCHOOLS</t>
  </si>
  <si>
    <t>NEWMAN GROVE PUBLIC SCHOOLS</t>
  </si>
  <si>
    <t>ELKHORN VALLEY SCHOOLS</t>
  </si>
  <si>
    <t>MC PHERSON COUNTY SCHOOLS</t>
  </si>
  <si>
    <t>CENTRAL CITY PUBLIC SCHOOLS</t>
  </si>
  <si>
    <t>PALMER PUBLIC SCHOOLS</t>
  </si>
  <si>
    <t>BAYARD PUBLIC SCHOOLS</t>
  </si>
  <si>
    <t>BRIDGEPORT PUBLIC SCHOOLS</t>
  </si>
  <si>
    <t>FULLERTON PUBLIC SCHOOLS</t>
  </si>
  <si>
    <t>TWIN RIVER PUBLIC SCHOOLS</t>
  </si>
  <si>
    <t>JOHNSON-BROCK PUBLIC SCHOOLS</t>
  </si>
  <si>
    <t>AUBURN PUBLIC SCHOOLS</t>
  </si>
  <si>
    <t>SUPERIOR PUBLIC SCHOOLS</t>
  </si>
  <si>
    <t>SOUTH CENTRAL NEBRASKA UNIFIED 5</t>
  </si>
  <si>
    <t>SYRACUSE-DUNBAR-AVOCA SCHOOLS</t>
  </si>
  <si>
    <t>NEBRASKA CITY PUBLIC SCHOOLS</t>
  </si>
  <si>
    <t>PALMYRA DISTRICT O R 1</t>
  </si>
  <si>
    <t>PAWNEE CITY PUBLIC SCHOOLS</t>
  </si>
  <si>
    <t>LEWISTON CONSOLIDATED SCHOOLS</t>
  </si>
  <si>
    <t>PERKINS COUNTY SCHOOLS</t>
  </si>
  <si>
    <t>HOLDREGE PUBLIC SCHOOLS</t>
  </si>
  <si>
    <t>BERTRAND PUBLIC SCHOOLS</t>
  </si>
  <si>
    <t>LOOMIS PUBLIC SCHOOLS</t>
  </si>
  <si>
    <t>PIERCE PUBLIC SCHOOLS</t>
  </si>
  <si>
    <t>PLAINVIEW PUBLIC SCHOOLS</t>
  </si>
  <si>
    <t>OSMOND COMMUNITY SCHOOLS</t>
  </si>
  <si>
    <t>COLUMBUS PUBLIC SCHOOLS</t>
  </si>
  <si>
    <t>LAKEVIEW COMMUNITY SCHOOLS</t>
  </si>
  <si>
    <t>HUMPHREY PUBLIC SCHOOLS</t>
  </si>
  <si>
    <t>CROSS COUNTY COMMUNITY SCHOOLS</t>
  </si>
  <si>
    <t>OSCEOLA PUBLIC SCHOOLS</t>
  </si>
  <si>
    <t>SHELBY - RISING CITY PUBLIC SCHOOLS</t>
  </si>
  <si>
    <t>HIGH PLAINS COMMUNITY SCHOOLS</t>
  </si>
  <si>
    <t>MC COOK PUBLIC SCHOOLS</t>
  </si>
  <si>
    <t>SOUTHWEST PUBLIC SCHOOLS</t>
  </si>
  <si>
    <t>FALLS CITY PUBLIC SCHOOLS</t>
  </si>
  <si>
    <t>HUMBOLDT TABLE ROCK STEINAUER</t>
  </si>
  <si>
    <t>ROCK COUNTY PUBLIC SCHOOLS</t>
  </si>
  <si>
    <t>CRETE PUBLIC SCHOOLS</t>
  </si>
  <si>
    <t>DORCHESTER PUBLIC SCHOOL</t>
  </si>
  <si>
    <t>FRIEND PUBLIC SCHOOLS</t>
  </si>
  <si>
    <t>WILBER-CLATONIA PUBLIC SCHOOLS</t>
  </si>
  <si>
    <t>BELLEVUE PUBLIC SCHOOLS</t>
  </si>
  <si>
    <t>PAPILLION LA VISTA COMMUNITY SCHOOLS</t>
  </si>
  <si>
    <t>GRETNA PUBLIC SCHOOLS</t>
  </si>
  <si>
    <t>SPRINGFIELD PLATTEVIEW COMMUNITY SCHOOLS</t>
  </si>
  <si>
    <t>ASHLAND-GREENWOOD PUBLIC SCHS</t>
  </si>
  <si>
    <t>YUTAN PUBLIC SCHOOLS</t>
  </si>
  <si>
    <t>WAHOO PUBLIC SCHOOLS</t>
  </si>
  <si>
    <t>MEAD PUBLIC SCHOOLS</t>
  </si>
  <si>
    <t>CEDAR BLUFFS PUBLIC SCHOOLS</t>
  </si>
  <si>
    <t>MINATARE PUBLIC SCHOOLS</t>
  </si>
  <si>
    <t>MORRILL PUBLIC SCHOOLS</t>
  </si>
  <si>
    <t>GERING PUBLIC SCHOOLS</t>
  </si>
  <si>
    <t>MITCHELL PUBLIC SCHOOLS</t>
  </si>
  <si>
    <t>SCOTTSBLUFF PUBLIC SCHOOLS</t>
  </si>
  <si>
    <t>MILFORD PUBLIC SCHOOLS</t>
  </si>
  <si>
    <t>SEWARD PUBLIC SCHOOLS</t>
  </si>
  <si>
    <t>CENTENNIAL PUBLIC SCHOOLS</t>
  </si>
  <si>
    <t>HAY SPRINGS PUBLIC SCHOOLS</t>
  </si>
  <si>
    <t>GORDON-RUSHVILLE PUBLIC SCHS</t>
  </si>
  <si>
    <t>LOUP CITY PUBLIC SCHOOLS</t>
  </si>
  <si>
    <t>LITCHFIELD PUBLIC SCHOOLS</t>
  </si>
  <si>
    <t>SIOUX COUNTY PUBLIC SCHOOLS</t>
  </si>
  <si>
    <t>STANTON COMMUNITY SCHOOLS</t>
  </si>
  <si>
    <t>DESHLER PUBLIC SCHOOLS</t>
  </si>
  <si>
    <t>THAYER CENTRAL COMMUNITY SCHS</t>
  </si>
  <si>
    <t>BRUNING-DAVENPORT UNIFIED SYS</t>
  </si>
  <si>
    <t>THEDFORD PUBLIC SCHOOLS</t>
  </si>
  <si>
    <t>PENDER PUBLIC SCHOOLS</t>
  </si>
  <si>
    <t>WALTHILL PUBLIC SCHOOLS</t>
  </si>
  <si>
    <t>UMO N HO N NATION PUBLIC SCHS</t>
  </si>
  <si>
    <t>WINNEBAGO PUBLIC SCHOOLS DISTRICT 17</t>
  </si>
  <si>
    <t>ORD PUBLIC SCHOOLS</t>
  </si>
  <si>
    <t>ARCADIA PUBLIC SCHOOLS</t>
  </si>
  <si>
    <t>BLAIR COMMUNITY SCHOOLS</t>
  </si>
  <si>
    <t>FORT CALHOUN COMMUNITY SCHS</t>
  </si>
  <si>
    <t>ARLINGTON PUBLIC SCHOOLS</t>
  </si>
  <si>
    <t>WAYNE COMMUNITY SCHOOLS</t>
  </si>
  <si>
    <t>WAKEFIELD PUBLIC SCHOOLS</t>
  </si>
  <si>
    <t>WINSIDE PUBLIC SCHOOLS</t>
  </si>
  <si>
    <t>RED CLOUD COMMUNITY SCHOOLS</t>
  </si>
  <si>
    <t>BLUE HILL COMMUNITY SCHOOLS</t>
  </si>
  <si>
    <t>WHEELER CENTRAL SCHOOLS</t>
  </si>
  <si>
    <t>YORK PUBLIC SCHOOLS</t>
  </si>
  <si>
    <t>MC COOL JUNCTION PUBLIC SCHS</t>
  </si>
  <si>
    <t>HEARTLAND COMMUNITY SCHOOLS</t>
  </si>
  <si>
    <t>AgencyID</t>
  </si>
  <si>
    <t>TOTAL 
Property Tax &amp;  Non-Property Tax Revenues</t>
  </si>
  <si>
    <t>Basic Growth % for 
LEP</t>
  </si>
  <si>
    <t>Basic Growth % for 
Poverty</t>
  </si>
  <si>
    <t>2020/21
Non-Property Tax Revenue
(AFR)</t>
  </si>
  <si>
    <t>2021/22 AFR
Non-Property Tax Revenue
(AFR)</t>
  </si>
  <si>
    <t>Gen Fund 
Non-Property Tax Revenue
(2021/22 AFR)</t>
  </si>
  <si>
    <t>GF 
Non-Property Tax Revenue
(2020/21 AFR)</t>
  </si>
  <si>
    <r>
      <t xml:space="preserve">2022/23 Property Tax Request
</t>
    </r>
    <r>
      <rPr>
        <sz val="11"/>
        <color rgb="FFFF0000"/>
        <rFont val="Calibri"/>
        <family val="2"/>
        <scheme val="minor"/>
      </rPr>
      <t>(Budget Doc from LC-2</t>
    </r>
    <r>
      <rPr>
        <sz val="11"/>
        <color theme="1"/>
        <rFont val="Calibri"/>
        <family val="2"/>
        <scheme val="minor"/>
      </rPr>
      <t>)</t>
    </r>
  </si>
  <si>
    <t>22/23 TEEOSA</t>
  </si>
  <si>
    <t>23/24 TEEOSA to be Paid W Foundation Aid</t>
  </si>
  <si>
    <t>Change 
Year to Year</t>
  </si>
  <si>
    <t xml:space="preserve">TOTAL 
BASE GROWTH 
% </t>
  </si>
  <si>
    <t>2022/23 SPED EST from SPED FFR</t>
  </si>
  <si>
    <t>21/22 SPED Reimbursement from 2021/22 AFR</t>
  </si>
  <si>
    <t>2023-24 PROPERTY TAX REQUEST AUTHORITY</t>
  </si>
  <si>
    <t>Amount of Additional Property Tax Authority if Approved</t>
  </si>
  <si>
    <t>2023-24 Property Tax Request Authority including Board Approved Amount</t>
  </si>
  <si>
    <t>SBF Other Non-Property Tax Revenue (2020/21 AFR)</t>
  </si>
  <si>
    <t>SBF Other Non-Property Tax Revenue (2021/22 AFR)</t>
  </si>
  <si>
    <t>Section A</t>
  </si>
  <si>
    <t>Section B</t>
  </si>
  <si>
    <t>Section C</t>
  </si>
  <si>
    <t>Section D</t>
  </si>
  <si>
    <t>REVENUE CAP
Total Revenue 
X 
Total Base Growth %</t>
  </si>
  <si>
    <t xml:space="preserve">Base Growth 3% </t>
  </si>
  <si>
    <t>Section E</t>
  </si>
  <si>
    <t>Section F</t>
  </si>
  <si>
    <t>Additional Base Growth Percentage if 70% Board Approval</t>
  </si>
  <si>
    <t>Section G</t>
  </si>
  <si>
    <t>Section H</t>
  </si>
  <si>
    <r>
      <rPr>
        <sz val="11"/>
        <color rgb="FFFF0000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 3 districts (Hemingford, South Sioux, and Pender) submitted changes for the General Fund Other Revenue used for the upcoming year in Section 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</si>
</sst>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000%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</cellStyleXfs>
  <cellXfs count="59">
    <xf numFmtId="0" fontId="0" fillId="0" borderId="0" xfId="0"/>
    <xf numFmtId="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2" fillId="0" borderId="0" xfId="0" applyFont="1"/>
    <xf numFmtId="49" fontId="0" fillId="2" borderId="0" xfId="0" applyNumberFormat="1" applyFill="1" applyAlignment="1">
      <alignment horizontal="left"/>
    </xf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left"/>
    </xf>
    <xf numFmtId="49" fontId="3" fillId="2" borderId="0" xfId="0" applyNumberFormat="1" applyFont="1" applyFill="1" applyAlignment="1">
      <alignment horizontal="left" vertic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164" fontId="0" fillId="0" borderId="0" xfId="2" applyNumberFormat="1" applyFont="1"/>
    <xf numFmtId="164" fontId="0" fillId="0" borderId="0" xfId="2" applyNumberFormat="1" applyFont="1" applyAlignment="1">
      <alignment horizontal="center" vertical="center"/>
    </xf>
    <xf numFmtId="10" fontId="0" fillId="0" borderId="0" xfId="1" applyNumberFormat="1" applyFont="1"/>
    <xf numFmtId="164" fontId="0" fillId="0" borderId="0" xfId="2" applyNumberFormat="1" applyFont="1" applyFill="1"/>
    <xf numFmtId="165" fontId="0" fillId="0" borderId="0" xfId="1" applyNumberFormat="1" applyFont="1"/>
    <xf numFmtId="9" fontId="0" fillId="0" borderId="0" xfId="1" applyFont="1"/>
    <xf numFmtId="164" fontId="9" fillId="2" borderId="1" xfId="2" applyNumberFormat="1" applyFont="1" applyFill="1" applyBorder="1" applyAlignment="1">
      <alignment horizontal="center" vertical="center"/>
    </xf>
    <xf numFmtId="164" fontId="9" fillId="2" borderId="2" xfId="2" applyNumberFormat="1" applyFont="1" applyFill="1" applyBorder="1" applyAlignment="1">
      <alignment horizontal="center" vertical="center"/>
    </xf>
    <xf numFmtId="164" fontId="9" fillId="2" borderId="3" xfId="2" applyNumberFormat="1" applyFont="1" applyFill="1" applyBorder="1" applyAlignment="1">
      <alignment horizontal="center" vertical="center"/>
    </xf>
    <xf numFmtId="164" fontId="7" fillId="5" borderId="7" xfId="2" applyNumberFormat="1" applyFont="1" applyFill="1" applyBorder="1" applyAlignment="1">
      <alignment horizontal="center" vertical="center" wrapText="1"/>
    </xf>
    <xf numFmtId="164" fontId="7" fillId="0" borderId="6" xfId="2" applyNumberFormat="1" applyFont="1" applyFill="1" applyBorder="1" applyAlignment="1">
      <alignment horizontal="center" vertical="center" wrapText="1"/>
    </xf>
    <xf numFmtId="164" fontId="0" fillId="0" borderId="7" xfId="2" applyNumberFormat="1" applyFont="1" applyBorder="1" applyAlignment="1">
      <alignment horizontal="center" vertical="center" wrapText="1"/>
    </xf>
    <xf numFmtId="164" fontId="0" fillId="0" borderId="9" xfId="2" applyNumberFormat="1" applyFont="1" applyBorder="1" applyAlignment="1">
      <alignment horizontal="center" vertical="center" wrapText="1"/>
    </xf>
    <xf numFmtId="164" fontId="7" fillId="0" borderId="9" xfId="2" applyNumberFormat="1" applyFont="1" applyBorder="1" applyAlignment="1">
      <alignment horizontal="center" vertical="center" wrapText="1"/>
    </xf>
    <xf numFmtId="0" fontId="0" fillId="0" borderId="4" xfId="0" applyBorder="1"/>
    <xf numFmtId="164" fontId="0" fillId="0" borderId="4" xfId="2" applyNumberFormat="1" applyFont="1" applyBorder="1"/>
    <xf numFmtId="41" fontId="0" fillId="0" borderId="4" xfId="0" applyNumberFormat="1" applyBorder="1"/>
    <xf numFmtId="165" fontId="0" fillId="0" borderId="4" xfId="1" applyNumberFormat="1" applyFont="1" applyBorder="1"/>
    <xf numFmtId="164" fontId="0" fillId="0" borderId="4" xfId="0" applyNumberFormat="1" applyBorder="1"/>
    <xf numFmtId="10" fontId="0" fillId="0" borderId="4" xfId="1" applyNumberFormat="1" applyFont="1" applyBorder="1"/>
    <xf numFmtId="9" fontId="0" fillId="0" borderId="4" xfId="1" applyFont="1" applyBorder="1"/>
    <xf numFmtId="164" fontId="0" fillId="0" borderId="4" xfId="2" applyNumberFormat="1" applyFont="1" applyFill="1" applyBorder="1"/>
    <xf numFmtId="165" fontId="0" fillId="0" borderId="4" xfId="1" applyNumberFormat="1" applyFont="1" applyFill="1" applyBorder="1"/>
    <xf numFmtId="10" fontId="0" fillId="0" borderId="4" xfId="1" applyNumberFormat="1" applyFont="1" applyFill="1" applyBorder="1"/>
    <xf numFmtId="9" fontId="0" fillId="0" borderId="4" xfId="1" applyFont="1" applyFill="1" applyBorder="1"/>
    <xf numFmtId="164" fontId="7" fillId="3" borderId="6" xfId="2" applyNumberFormat="1" applyFont="1" applyFill="1" applyBorder="1" applyAlignment="1">
      <alignment horizontal="center" vertical="center" wrapText="1"/>
    </xf>
    <xf numFmtId="164" fontId="9" fillId="2" borderId="6" xfId="2" applyNumberFormat="1" applyFont="1" applyFill="1" applyBorder="1" applyAlignment="1">
      <alignment horizontal="center" vertical="center"/>
    </xf>
    <xf numFmtId="164" fontId="9" fillId="2" borderId="8" xfId="2" applyNumberFormat="1" applyFont="1" applyFill="1" applyBorder="1" applyAlignment="1">
      <alignment horizontal="center" vertical="center"/>
    </xf>
    <xf numFmtId="164" fontId="0" fillId="3" borderId="4" xfId="2" applyNumberFormat="1" applyFont="1" applyFill="1" applyBorder="1" applyAlignment="1">
      <alignment horizontal="center" vertical="center" wrapText="1"/>
    </xf>
    <xf numFmtId="165" fontId="7" fillId="9" borderId="7" xfId="1" applyNumberFormat="1" applyFont="1" applyFill="1" applyBorder="1" applyAlignment="1">
      <alignment horizontal="center" vertical="center" wrapText="1"/>
    </xf>
    <xf numFmtId="164" fontId="0" fillId="2" borderId="6" xfId="2" applyNumberFormat="1" applyFont="1" applyFill="1" applyBorder="1"/>
    <xf numFmtId="164" fontId="0" fillId="2" borderId="7" xfId="2" applyNumberFormat="1" applyFont="1" applyFill="1" applyBorder="1"/>
    <xf numFmtId="164" fontId="9" fillId="2" borderId="7" xfId="2" applyNumberFormat="1" applyFont="1" applyFill="1" applyBorder="1" applyAlignment="1">
      <alignment horizontal="center" vertical="center"/>
    </xf>
    <xf numFmtId="165" fontId="0" fillId="4" borderId="4" xfId="1" applyNumberFormat="1" applyFont="1" applyFill="1" applyBorder="1" applyAlignment="1">
      <alignment horizontal="center" vertical="center" wrapText="1"/>
    </xf>
    <xf numFmtId="0" fontId="0" fillId="0" borderId="10" xfId="0" applyBorder="1"/>
    <xf numFmtId="164" fontId="0" fillId="0" borderId="11" xfId="2" applyNumberFormat="1" applyFont="1" applyFill="1" applyBorder="1" applyAlignment="1">
      <alignment horizontal="center" vertical="center"/>
    </xf>
    <xf numFmtId="164" fontId="0" fillId="0" borderId="12" xfId="2" applyNumberFormat="1" applyFont="1" applyBorder="1" applyAlignment="1">
      <alignment horizontal="center" vertical="center"/>
    </xf>
    <xf numFmtId="164" fontId="0" fillId="0" borderId="10" xfId="2" applyNumberFormat="1" applyFont="1" applyBorder="1"/>
    <xf numFmtId="164" fontId="0" fillId="6" borderId="11" xfId="2" applyNumberFormat="1" applyFont="1" applyFill="1" applyBorder="1" applyAlignment="1">
      <alignment horizontal="center" vertical="center" wrapText="1"/>
    </xf>
    <xf numFmtId="164" fontId="0" fillId="6" borderId="13" xfId="2" applyNumberFormat="1" applyFont="1" applyFill="1" applyBorder="1" applyAlignment="1">
      <alignment horizontal="center" vertical="center" wrapText="1"/>
    </xf>
    <xf numFmtId="164" fontId="0" fillId="7" borderId="12" xfId="2" applyNumberFormat="1" applyFont="1" applyFill="1" applyBorder="1" applyAlignment="1">
      <alignment horizontal="center" vertical="center" wrapText="1"/>
    </xf>
    <xf numFmtId="164" fontId="8" fillId="6" borderId="11" xfId="2" applyNumberFormat="1" applyFont="1" applyFill="1" applyBorder="1" applyAlignment="1">
      <alignment horizontal="center" vertical="center" wrapText="1"/>
    </xf>
    <xf numFmtId="164" fontId="0" fillId="7" borderId="1" xfId="2" applyNumberFormat="1" applyFont="1" applyFill="1" applyBorder="1" applyAlignment="1">
      <alignment horizontal="center" vertical="center" wrapText="1"/>
    </xf>
    <xf numFmtId="164" fontId="7" fillId="8" borderId="5" xfId="2" applyNumberFormat="1" applyFont="1" applyFill="1" applyBorder="1" applyAlignment="1">
      <alignment horizontal="center" vertical="center" wrapText="1"/>
    </xf>
    <xf numFmtId="41" fontId="0" fillId="0" borderId="10" xfId="0" applyNumberFormat="1" applyBorder="1"/>
    <xf numFmtId="164" fontId="0" fillId="10" borderId="4" xfId="2" applyNumberFormat="1" applyFont="1" applyFill="1" applyBorder="1" applyAlignment="1">
      <alignment horizontal="center" vertical="center" wrapText="1"/>
    </xf>
  </cellXfs>
  <cellStyles count="4">
    <cellStyle name="Comma" xfId="2" builtinId="3"/>
    <cellStyle name="Normal" xfId="0" builtinId="0"/>
    <cellStyle name="Normal 2" xfId="3" xr:uid="{1239CD1F-EDF0-4402-B57A-E08235D2BC2C}"/>
    <cellStyle name="Percent" xfId="1" builtinId="5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ilson, Bryce" id="{36157D63-D6D6-4E6D-9681-A184F84705E3}" userId="S::bryce.wilson@Nebraska.gov::6dc5a4f3-be1c-4f00-94d1-a7ccde9932e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7" dT="2023-06-09T16:22:22.74" personId="{36157D63-D6D6-4E6D-9681-A184F84705E3}" id="{55098936-E37A-40EB-80C0-B09CB2EFF8FF}">
    <text>Changed Per Survey Submission</text>
  </threadedComment>
  <threadedComment ref="R63" dT="2023-06-09T16:22:01.15" personId="{36157D63-D6D6-4E6D-9681-A184F84705E3}" id="{9F336B40-B415-4665-8FF0-520591609751}">
    <text>Changed Per Survey Submission</text>
  </threadedComment>
  <threadedComment ref="R229" dT="2023-06-09T16:21:09.15" personId="{36157D63-D6D6-4E6D-9681-A184F84705E3}" id="{DD1BDF79-CFAB-4B60-B4A0-E045973CEA19}">
    <text xml:space="preserve">Changed Per Email Submission for 22/23 revenue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981EA-454C-4031-B764-21ACDCC6EB3C}">
  <sheetPr>
    <pageSetUpPr fitToPage="1"/>
  </sheetPr>
  <dimension ref="A1:AB250"/>
  <sheetViews>
    <sheetView tabSelected="1" zoomScale="80" zoomScaleNormal="80" workbookViewId="0">
      <pane ySplit="2" topLeftCell="A208" activePane="bottomLeft" state="frozen"/>
      <selection activeCell="H1" sqref="H1"/>
      <selection pane="bottomLeft" activeCell="B1" sqref="B1"/>
    </sheetView>
  </sheetViews>
  <sheetFormatPr defaultColWidth="9.140625" defaultRowHeight="15" x14ac:dyDescent="0.25"/>
  <cols>
    <col min="1" max="1" width="13.140625" style="16" customWidth="1"/>
    <col min="2" max="2" width="39.5703125" style="13" customWidth="1"/>
    <col min="3" max="3" width="15.140625" style="13" bestFit="1" customWidth="1"/>
    <col min="4" max="4" width="14.5703125" style="13" bestFit="1" customWidth="1"/>
    <col min="5" max="5" width="18.5703125" style="13" bestFit="1" customWidth="1"/>
    <col min="6" max="6" width="13.7109375" style="13" customWidth="1"/>
    <col min="7" max="7" width="14.140625" style="13" customWidth="1"/>
    <col min="8" max="8" width="13.85546875" style="13" customWidth="1"/>
    <col min="9" max="9" width="16.85546875" style="13" customWidth="1"/>
    <col min="10" max="10" width="15.140625" style="13" bestFit="1" customWidth="1"/>
    <col min="11" max="11" width="15.28515625" style="13" customWidth="1"/>
    <col min="12" max="13" width="13.5703125" style="17" customWidth="1"/>
    <col min="14" max="14" width="13.7109375" style="17" customWidth="1"/>
    <col min="15" max="15" width="13.85546875" style="17" customWidth="1"/>
    <col min="16" max="16" width="15.5703125" style="17" bestFit="1" customWidth="1"/>
    <col min="17" max="17" width="14.85546875" style="13" customWidth="1"/>
    <col min="18" max="18" width="15.42578125" style="13" customWidth="1"/>
    <col min="19" max="19" width="14.85546875" style="13" customWidth="1"/>
    <col min="20" max="21" width="13.85546875" style="13" customWidth="1"/>
    <col min="22" max="22" width="19.42578125" style="13" bestFit="1" customWidth="1"/>
    <col min="23" max="24" width="14.85546875" style="13" customWidth="1"/>
    <col min="25" max="25" width="12.5703125" style="13" customWidth="1"/>
    <col min="26" max="26" width="15.7109375" style="18" customWidth="1"/>
    <col min="27" max="27" width="16.140625" style="13" customWidth="1"/>
    <col min="28" max="28" width="17.5703125" style="13" customWidth="1"/>
    <col min="29" max="16384" width="9.140625" style="13"/>
  </cols>
  <sheetData>
    <row r="1" spans="1:28" ht="75.75" customHeight="1" thickBot="1" x14ac:dyDescent="0.3">
      <c r="A1" s="43"/>
      <c r="B1" s="44"/>
      <c r="C1" s="40" t="s">
        <v>530</v>
      </c>
      <c r="D1" s="40"/>
      <c r="E1" s="40"/>
      <c r="F1" s="40"/>
      <c r="G1" s="40"/>
      <c r="H1" s="40"/>
      <c r="I1" s="40"/>
      <c r="J1" s="40"/>
      <c r="K1" s="45"/>
      <c r="L1" s="39" t="s">
        <v>531</v>
      </c>
      <c r="M1" s="40"/>
      <c r="N1" s="40"/>
      <c r="O1" s="40"/>
      <c r="P1" s="21"/>
      <c r="Q1" s="19" t="s">
        <v>532</v>
      </c>
      <c r="R1" s="39" t="s">
        <v>533</v>
      </c>
      <c r="S1" s="40"/>
      <c r="T1" s="40"/>
      <c r="U1" s="40"/>
      <c r="V1" s="40"/>
      <c r="W1" s="21"/>
      <c r="X1" s="20" t="s">
        <v>536</v>
      </c>
      <c r="Y1" s="21"/>
      <c r="Z1" s="19" t="s">
        <v>537</v>
      </c>
      <c r="AA1" s="19" t="s">
        <v>539</v>
      </c>
      <c r="AB1" s="19" t="s">
        <v>540</v>
      </c>
    </row>
    <row r="2" spans="1:28" s="14" customFormat="1" ht="108" customHeight="1" thickBot="1" x14ac:dyDescent="0.3">
      <c r="A2" s="48" t="s">
        <v>510</v>
      </c>
      <c r="B2" s="49" t="s">
        <v>265</v>
      </c>
      <c r="C2" s="51" t="s">
        <v>9</v>
      </c>
      <c r="D2" s="52" t="s">
        <v>10</v>
      </c>
      <c r="E2" s="53" t="s">
        <v>518</v>
      </c>
      <c r="F2" s="54" t="s">
        <v>517</v>
      </c>
      <c r="G2" s="52" t="s">
        <v>528</v>
      </c>
      <c r="H2" s="53" t="s">
        <v>514</v>
      </c>
      <c r="I2" s="55" t="s">
        <v>524</v>
      </c>
      <c r="J2" s="55" t="s">
        <v>519</v>
      </c>
      <c r="K2" s="56" t="s">
        <v>511</v>
      </c>
      <c r="L2" s="46" t="s">
        <v>535</v>
      </c>
      <c r="M2" s="46" t="s">
        <v>264</v>
      </c>
      <c r="N2" s="46" t="s">
        <v>512</v>
      </c>
      <c r="O2" s="46" t="s">
        <v>513</v>
      </c>
      <c r="P2" s="42" t="s">
        <v>522</v>
      </c>
      <c r="Q2" s="38" t="s">
        <v>534</v>
      </c>
      <c r="R2" s="41" t="s">
        <v>516</v>
      </c>
      <c r="S2" s="41" t="s">
        <v>529</v>
      </c>
      <c r="T2" s="58" t="s">
        <v>515</v>
      </c>
      <c r="U2" s="58" t="s">
        <v>523</v>
      </c>
      <c r="V2" s="58" t="s">
        <v>520</v>
      </c>
      <c r="W2" s="22" t="s">
        <v>525</v>
      </c>
      <c r="X2" s="23" t="s">
        <v>521</v>
      </c>
      <c r="Y2" s="24" t="s">
        <v>261</v>
      </c>
      <c r="Z2" s="25" t="s">
        <v>538</v>
      </c>
      <c r="AA2" s="25" t="s">
        <v>526</v>
      </c>
      <c r="AB2" s="26" t="s">
        <v>527</v>
      </c>
    </row>
    <row r="3" spans="1:28" x14ac:dyDescent="0.25">
      <c r="A3" s="47" t="s">
        <v>11</v>
      </c>
      <c r="B3" s="47" t="s">
        <v>266</v>
      </c>
      <c r="C3" s="50">
        <v>3750000</v>
      </c>
      <c r="D3" s="50">
        <v>319192</v>
      </c>
      <c r="E3" s="50">
        <f t="shared" ref="E3:E66" si="0">SUM(C3:D3)</f>
        <v>4069192</v>
      </c>
      <c r="F3" s="50">
        <v>382226</v>
      </c>
      <c r="G3" s="50">
        <v>2236</v>
      </c>
      <c r="H3" s="50">
        <f t="shared" ref="H3:H66" si="1">F3+G3</f>
        <v>384462</v>
      </c>
      <c r="I3" s="50">
        <v>187258</v>
      </c>
      <c r="J3" s="57">
        <v>291462</v>
      </c>
      <c r="K3" s="28">
        <f t="shared" ref="K3:K66" si="2">+E3+H3+I3+J3</f>
        <v>4932374</v>
      </c>
      <c r="L3" s="30">
        <v>0.03</v>
      </c>
      <c r="M3" s="30">
        <v>1.660079051383399E-2</v>
      </c>
      <c r="N3" s="30">
        <v>0</v>
      </c>
      <c r="O3" s="30">
        <v>7.1146245059288526E-3</v>
      </c>
      <c r="P3" s="30">
        <f t="shared" ref="P3:P66" si="3">SUM(L3:O3)</f>
        <v>5.3715415019762847E-2</v>
      </c>
      <c r="Q3" s="28">
        <f t="shared" ref="Q3:Q66" si="4">K3+(K3*P3)</f>
        <v>5197318.5164426882</v>
      </c>
      <c r="R3" s="31">
        <v>388682</v>
      </c>
      <c r="S3" s="28">
        <v>2322</v>
      </c>
      <c r="T3" s="28">
        <f t="shared" ref="T3:T66" si="5">+R3+S3</f>
        <v>391004</v>
      </c>
      <c r="U3" s="28">
        <v>161570</v>
      </c>
      <c r="V3" s="29">
        <v>730459</v>
      </c>
      <c r="W3" s="28">
        <f>Q3-T3-U3-V3</f>
        <v>3914285.5164426882</v>
      </c>
      <c r="X3" s="28">
        <f t="shared" ref="X3:X66" si="6">W3-E3</f>
        <v>-154906.48355731182</v>
      </c>
      <c r="Y3" s="32">
        <f t="shared" ref="Y3:Y66" si="7">X3/E3</f>
        <v>-3.8068118574230911E-2</v>
      </c>
      <c r="Z3" s="33">
        <v>7.0000000000000007E-2</v>
      </c>
      <c r="AA3" s="28">
        <f>Z3*K3</f>
        <v>345266.18000000005</v>
      </c>
      <c r="AB3" s="28">
        <f>AA3+W3</f>
        <v>4259551.6964426879</v>
      </c>
    </row>
    <row r="4" spans="1:28" x14ac:dyDescent="0.25">
      <c r="A4" s="27" t="s">
        <v>12</v>
      </c>
      <c r="B4" s="27" t="s">
        <v>267</v>
      </c>
      <c r="C4" s="28">
        <v>16135192</v>
      </c>
      <c r="D4" s="28">
        <v>0</v>
      </c>
      <c r="E4" s="28">
        <f t="shared" si="0"/>
        <v>16135192</v>
      </c>
      <c r="F4" s="28">
        <v>3005828</v>
      </c>
      <c r="G4" s="28">
        <v>0</v>
      </c>
      <c r="H4" s="28">
        <f t="shared" si="1"/>
        <v>3005828</v>
      </c>
      <c r="I4" s="28">
        <v>2788837</v>
      </c>
      <c r="J4" s="29">
        <v>20773426</v>
      </c>
      <c r="K4" s="28">
        <f t="shared" si="2"/>
        <v>42703283</v>
      </c>
      <c r="L4" s="30">
        <v>0.03</v>
      </c>
      <c r="M4" s="30">
        <v>0</v>
      </c>
      <c r="N4" s="30">
        <v>1.9150831353919237E-3</v>
      </c>
      <c r="O4" s="30">
        <v>1.0599762470308789E-2</v>
      </c>
      <c r="P4" s="30">
        <f t="shared" si="3"/>
        <v>4.2514845605700714E-2</v>
      </c>
      <c r="Q4" s="28">
        <f t="shared" si="4"/>
        <v>44518806.48360154</v>
      </c>
      <c r="R4" s="31">
        <v>2816907</v>
      </c>
      <c r="S4" s="28">
        <v>0</v>
      </c>
      <c r="T4" s="28">
        <f t="shared" si="5"/>
        <v>2816907</v>
      </c>
      <c r="U4" s="28">
        <v>3152445</v>
      </c>
      <c r="V4" s="29">
        <v>20633545</v>
      </c>
      <c r="W4" s="28">
        <f t="shared" ref="W4:W66" si="8">Q4-T4-U4-V4</f>
        <v>17915909.48360154</v>
      </c>
      <c r="X4" s="28">
        <f t="shared" si="6"/>
        <v>1780717.4836015403</v>
      </c>
      <c r="Y4" s="32">
        <f t="shared" si="7"/>
        <v>0.11036233616566449</v>
      </c>
      <c r="Z4" s="33">
        <v>0.05</v>
      </c>
      <c r="AA4" s="28">
        <f t="shared" ref="AA4:AA66" si="9">Z4*K4</f>
        <v>2135164.15</v>
      </c>
      <c r="AB4" s="28">
        <f t="shared" ref="AB4:AB67" si="10">AA4+W4</f>
        <v>20051073.633601539</v>
      </c>
    </row>
    <row r="5" spans="1:28" x14ac:dyDescent="0.25">
      <c r="A5" s="27" t="s">
        <v>13</v>
      </c>
      <c r="B5" s="27" t="s">
        <v>268</v>
      </c>
      <c r="C5" s="28">
        <v>12434343</v>
      </c>
      <c r="D5" s="28">
        <v>1000000</v>
      </c>
      <c r="E5" s="28">
        <f t="shared" si="0"/>
        <v>13434343</v>
      </c>
      <c r="F5" s="28">
        <v>1460816</v>
      </c>
      <c r="G5" s="28">
        <v>4859</v>
      </c>
      <c r="H5" s="28">
        <f t="shared" si="1"/>
        <v>1465675</v>
      </c>
      <c r="I5" s="28">
        <v>796612</v>
      </c>
      <c r="J5" s="29">
        <v>665667</v>
      </c>
      <c r="K5" s="28">
        <f t="shared" si="2"/>
        <v>16362297</v>
      </c>
      <c r="L5" s="30">
        <v>0.03</v>
      </c>
      <c r="M5" s="30">
        <v>7.4561403508771927E-3</v>
      </c>
      <c r="N5" s="30">
        <v>0</v>
      </c>
      <c r="O5" s="30">
        <v>3.7828947368421049E-3</v>
      </c>
      <c r="P5" s="30">
        <f t="shared" si="3"/>
        <v>4.1239035087719297E-2</v>
      </c>
      <c r="Q5" s="28">
        <f t="shared" si="4"/>
        <v>17037062.340098683</v>
      </c>
      <c r="R5" s="31">
        <v>1362660</v>
      </c>
      <c r="S5" s="28">
        <v>4760</v>
      </c>
      <c r="T5" s="28">
        <f t="shared" si="5"/>
        <v>1367420</v>
      </c>
      <c r="U5" s="28">
        <v>789939</v>
      </c>
      <c r="V5" s="29">
        <v>2092620</v>
      </c>
      <c r="W5" s="28">
        <f t="shared" si="8"/>
        <v>12787083.340098683</v>
      </c>
      <c r="X5" s="28">
        <f t="shared" si="6"/>
        <v>-647259.65990131721</v>
      </c>
      <c r="Y5" s="32">
        <f t="shared" si="7"/>
        <v>-4.8179480001464693E-2</v>
      </c>
      <c r="Z5" s="33">
        <v>0.06</v>
      </c>
      <c r="AA5" s="28">
        <f t="shared" si="9"/>
        <v>981737.82</v>
      </c>
      <c r="AB5" s="28">
        <f t="shared" si="10"/>
        <v>13768821.160098683</v>
      </c>
    </row>
    <row r="6" spans="1:28" x14ac:dyDescent="0.25">
      <c r="A6" s="27" t="s">
        <v>14</v>
      </c>
      <c r="B6" s="27" t="s">
        <v>269</v>
      </c>
      <c r="C6" s="28">
        <v>4306915</v>
      </c>
      <c r="D6" s="28">
        <v>151515</v>
      </c>
      <c r="E6" s="28">
        <f t="shared" si="0"/>
        <v>4458430</v>
      </c>
      <c r="F6" s="28">
        <v>299358</v>
      </c>
      <c r="G6" s="28">
        <v>5437</v>
      </c>
      <c r="H6" s="28">
        <f t="shared" si="1"/>
        <v>304795</v>
      </c>
      <c r="I6" s="28">
        <v>248735</v>
      </c>
      <c r="J6" s="29">
        <v>31855</v>
      </c>
      <c r="K6" s="28">
        <f t="shared" si="2"/>
        <v>5043815</v>
      </c>
      <c r="L6" s="30">
        <v>0.03</v>
      </c>
      <c r="M6" s="30">
        <v>0</v>
      </c>
      <c r="N6" s="30">
        <v>0</v>
      </c>
      <c r="O6" s="30">
        <v>7.4660633484162891E-3</v>
      </c>
      <c r="P6" s="30">
        <f t="shared" si="3"/>
        <v>3.746606334841629E-2</v>
      </c>
      <c r="Q6" s="28">
        <f t="shared" si="4"/>
        <v>5232786.8923076922</v>
      </c>
      <c r="R6" s="31">
        <v>288678</v>
      </c>
      <c r="S6" s="28">
        <v>3290</v>
      </c>
      <c r="T6" s="28">
        <f t="shared" si="5"/>
        <v>291968</v>
      </c>
      <c r="U6" s="28">
        <v>326029</v>
      </c>
      <c r="V6" s="29">
        <v>340253</v>
      </c>
      <c r="W6" s="28">
        <f t="shared" si="8"/>
        <v>4274536.8923076922</v>
      </c>
      <c r="X6" s="28">
        <f t="shared" si="6"/>
        <v>-183893.10769230779</v>
      </c>
      <c r="Y6" s="32">
        <f t="shared" si="7"/>
        <v>-4.1246157883449507E-2</v>
      </c>
      <c r="Z6" s="33">
        <v>7.0000000000000007E-2</v>
      </c>
      <c r="AA6" s="28">
        <f t="shared" si="9"/>
        <v>353067.05000000005</v>
      </c>
      <c r="AB6" s="28">
        <f t="shared" si="10"/>
        <v>4627603.942307692</v>
      </c>
    </row>
    <row r="7" spans="1:28" x14ac:dyDescent="0.25">
      <c r="A7" s="27" t="s">
        <v>15</v>
      </c>
      <c r="B7" s="27" t="s">
        <v>270</v>
      </c>
      <c r="C7" s="28">
        <v>5050505</v>
      </c>
      <c r="D7" s="28">
        <v>475758</v>
      </c>
      <c r="E7" s="28">
        <f t="shared" si="0"/>
        <v>5526263</v>
      </c>
      <c r="F7" s="28">
        <v>739370</v>
      </c>
      <c r="G7" s="28">
        <v>8201</v>
      </c>
      <c r="H7" s="28">
        <f t="shared" si="1"/>
        <v>747571</v>
      </c>
      <c r="I7" s="28">
        <v>509251</v>
      </c>
      <c r="J7" s="29">
        <v>51102</v>
      </c>
      <c r="K7" s="28">
        <f t="shared" si="2"/>
        <v>6834187</v>
      </c>
      <c r="L7" s="30">
        <v>0.03</v>
      </c>
      <c r="M7" s="30">
        <v>0</v>
      </c>
      <c r="N7" s="30">
        <v>0</v>
      </c>
      <c r="O7" s="30">
        <v>0</v>
      </c>
      <c r="P7" s="30">
        <f t="shared" si="3"/>
        <v>0.03</v>
      </c>
      <c r="Q7" s="28">
        <f t="shared" si="4"/>
        <v>7039212.6100000003</v>
      </c>
      <c r="R7" s="31">
        <v>719951</v>
      </c>
      <c r="S7" s="28">
        <v>23524</v>
      </c>
      <c r="T7" s="28">
        <f t="shared" si="5"/>
        <v>743475</v>
      </c>
      <c r="U7" s="28">
        <v>441449</v>
      </c>
      <c r="V7" s="29">
        <v>551086</v>
      </c>
      <c r="W7" s="28">
        <f t="shared" si="8"/>
        <v>5303202.6100000003</v>
      </c>
      <c r="X7" s="28">
        <f t="shared" si="6"/>
        <v>-223060.38999999966</v>
      </c>
      <c r="Y7" s="32">
        <f t="shared" si="7"/>
        <v>-4.0363694236050594E-2</v>
      </c>
      <c r="Z7" s="33">
        <v>7.0000000000000007E-2</v>
      </c>
      <c r="AA7" s="28">
        <f t="shared" si="9"/>
        <v>478393.09</v>
      </c>
      <c r="AB7" s="28">
        <f t="shared" si="10"/>
        <v>5781595.7000000002</v>
      </c>
    </row>
    <row r="8" spans="1:28" x14ac:dyDescent="0.25">
      <c r="A8" s="27" t="s">
        <v>16</v>
      </c>
      <c r="B8" s="27" t="s">
        <v>271</v>
      </c>
      <c r="C8" s="28">
        <v>3088619</v>
      </c>
      <c r="D8" s="28">
        <v>202020</v>
      </c>
      <c r="E8" s="28">
        <f t="shared" si="0"/>
        <v>3290639</v>
      </c>
      <c r="F8" s="28">
        <v>563454</v>
      </c>
      <c r="G8" s="28">
        <v>35352</v>
      </c>
      <c r="H8" s="28">
        <f t="shared" si="1"/>
        <v>598806</v>
      </c>
      <c r="I8" s="28">
        <v>140240</v>
      </c>
      <c r="J8" s="29">
        <v>399419</v>
      </c>
      <c r="K8" s="28">
        <f t="shared" si="2"/>
        <v>4429104</v>
      </c>
      <c r="L8" s="30">
        <v>0.03</v>
      </c>
      <c r="M8" s="30">
        <v>1.2499999999999999E-2</v>
      </c>
      <c r="N8" s="30">
        <v>0</v>
      </c>
      <c r="O8" s="30">
        <v>1.5178571428571428E-2</v>
      </c>
      <c r="P8" s="30">
        <f t="shared" si="3"/>
        <v>5.7678571428571426E-2</v>
      </c>
      <c r="Q8" s="28">
        <f t="shared" si="4"/>
        <v>4684568.3914285712</v>
      </c>
      <c r="R8" s="31">
        <v>639432</v>
      </c>
      <c r="S8" s="28">
        <v>40776</v>
      </c>
      <c r="T8" s="28">
        <f t="shared" si="5"/>
        <v>680208</v>
      </c>
      <c r="U8" s="28">
        <v>203233</v>
      </c>
      <c r="V8" s="29">
        <v>577839</v>
      </c>
      <c r="W8" s="28">
        <f t="shared" si="8"/>
        <v>3223288.3914285712</v>
      </c>
      <c r="X8" s="28">
        <f t="shared" si="6"/>
        <v>-67350.608571428806</v>
      </c>
      <c r="Y8" s="32">
        <f t="shared" si="7"/>
        <v>-2.0467334329724047E-2</v>
      </c>
      <c r="Z8" s="33">
        <v>7.0000000000000007E-2</v>
      </c>
      <c r="AA8" s="28">
        <f t="shared" si="9"/>
        <v>310037.28000000003</v>
      </c>
      <c r="AB8" s="28">
        <f t="shared" si="10"/>
        <v>3533325.6714285715</v>
      </c>
    </row>
    <row r="9" spans="1:28" x14ac:dyDescent="0.25">
      <c r="A9" s="27" t="s">
        <v>17</v>
      </c>
      <c r="B9" s="27" t="s">
        <v>272</v>
      </c>
      <c r="C9" s="28">
        <v>5821938</v>
      </c>
      <c r="D9" s="28">
        <v>0</v>
      </c>
      <c r="E9" s="28">
        <f t="shared" si="0"/>
        <v>5821938</v>
      </c>
      <c r="F9" s="28">
        <v>615990</v>
      </c>
      <c r="G9" s="28">
        <v>14779</v>
      </c>
      <c r="H9" s="28">
        <f t="shared" si="1"/>
        <v>630769</v>
      </c>
      <c r="I9" s="28">
        <v>344877</v>
      </c>
      <c r="J9" s="29">
        <v>36890</v>
      </c>
      <c r="K9" s="28">
        <f t="shared" si="2"/>
        <v>6834474</v>
      </c>
      <c r="L9" s="30">
        <v>0.03</v>
      </c>
      <c r="M9" s="30">
        <v>3.5483870967741936E-2</v>
      </c>
      <c r="N9" s="30">
        <v>0</v>
      </c>
      <c r="O9" s="30">
        <v>1.4112903225806451E-2</v>
      </c>
      <c r="P9" s="30">
        <f t="shared" si="3"/>
        <v>7.9596774193548395E-2</v>
      </c>
      <c r="Q9" s="28">
        <f t="shared" si="4"/>
        <v>7378476.0837096777</v>
      </c>
      <c r="R9" s="31">
        <v>559415</v>
      </c>
      <c r="S9" s="28">
        <v>70643</v>
      </c>
      <c r="T9" s="28">
        <f t="shared" si="5"/>
        <v>630058</v>
      </c>
      <c r="U9" s="28">
        <v>400716</v>
      </c>
      <c r="V9" s="29">
        <v>669077</v>
      </c>
      <c r="W9" s="28">
        <f t="shared" si="8"/>
        <v>5678625.0837096777</v>
      </c>
      <c r="X9" s="28">
        <f t="shared" si="6"/>
        <v>-143312.91629032232</v>
      </c>
      <c r="Y9" s="32">
        <f t="shared" si="7"/>
        <v>-2.461601554161558E-2</v>
      </c>
      <c r="Z9" s="33">
        <v>7.0000000000000007E-2</v>
      </c>
      <c r="AA9" s="28">
        <f t="shared" si="9"/>
        <v>478413.18000000005</v>
      </c>
      <c r="AB9" s="28">
        <f t="shared" si="10"/>
        <v>6157038.2637096774</v>
      </c>
    </row>
    <row r="10" spans="1:28" x14ac:dyDescent="0.25">
      <c r="A10" s="27" t="s">
        <v>18</v>
      </c>
      <c r="B10" s="27" t="s">
        <v>273</v>
      </c>
      <c r="C10" s="34">
        <v>2323232</v>
      </c>
      <c r="D10" s="34">
        <v>30303</v>
      </c>
      <c r="E10" s="28">
        <f t="shared" si="0"/>
        <v>2353535</v>
      </c>
      <c r="F10" s="28">
        <v>86522</v>
      </c>
      <c r="G10" s="28">
        <v>16590</v>
      </c>
      <c r="H10" s="28">
        <f t="shared" si="1"/>
        <v>103112</v>
      </c>
      <c r="I10" s="28">
        <v>82689</v>
      </c>
      <c r="J10" s="29">
        <v>296164</v>
      </c>
      <c r="K10" s="28">
        <f t="shared" si="2"/>
        <v>2835500</v>
      </c>
      <c r="L10" s="30">
        <v>0.03</v>
      </c>
      <c r="M10" s="30">
        <v>0</v>
      </c>
      <c r="N10" s="30">
        <v>0</v>
      </c>
      <c r="O10" s="30">
        <v>2.542372881355932E-3</v>
      </c>
      <c r="P10" s="30">
        <f t="shared" si="3"/>
        <v>3.2542372881355933E-2</v>
      </c>
      <c r="Q10" s="28">
        <f>K10+(K10*P10)</f>
        <v>2927773.8983050846</v>
      </c>
      <c r="R10" s="31">
        <v>85477</v>
      </c>
      <c r="S10" s="28">
        <v>11595</v>
      </c>
      <c r="T10" s="28">
        <f t="shared" si="5"/>
        <v>97072</v>
      </c>
      <c r="U10" s="28">
        <v>101275</v>
      </c>
      <c r="V10" s="29">
        <v>460495</v>
      </c>
      <c r="W10" s="28">
        <f t="shared" si="8"/>
        <v>2268931.8983050846</v>
      </c>
      <c r="X10" s="28">
        <f t="shared" si="6"/>
        <v>-84603.101694915444</v>
      </c>
      <c r="Y10" s="32">
        <f t="shared" si="7"/>
        <v>-3.5947246034121201E-2</v>
      </c>
      <c r="Z10" s="33">
        <v>7.0000000000000007E-2</v>
      </c>
      <c r="AA10" s="28">
        <f t="shared" si="9"/>
        <v>198485.00000000003</v>
      </c>
      <c r="AB10" s="28">
        <f t="shared" si="10"/>
        <v>2467416.8983050846</v>
      </c>
    </row>
    <row r="11" spans="1:28" x14ac:dyDescent="0.25">
      <c r="A11" s="27" t="s">
        <v>19</v>
      </c>
      <c r="B11" s="27" t="s">
        <v>274</v>
      </c>
      <c r="C11" s="34">
        <v>2657822</v>
      </c>
      <c r="D11" s="34">
        <v>50505</v>
      </c>
      <c r="E11" s="28">
        <f t="shared" si="0"/>
        <v>2708327</v>
      </c>
      <c r="F11" s="28">
        <v>221721</v>
      </c>
      <c r="G11" s="28">
        <v>102</v>
      </c>
      <c r="H11" s="28">
        <f t="shared" si="1"/>
        <v>221823</v>
      </c>
      <c r="I11" s="28">
        <v>66298</v>
      </c>
      <c r="J11" s="29">
        <v>480030</v>
      </c>
      <c r="K11" s="28">
        <f t="shared" si="2"/>
        <v>3476478</v>
      </c>
      <c r="L11" s="30">
        <v>0.03</v>
      </c>
      <c r="M11" s="30">
        <v>4.1791044776119397E-2</v>
      </c>
      <c r="N11" s="30">
        <v>0</v>
      </c>
      <c r="O11" s="30">
        <v>5.597014925373134E-3</v>
      </c>
      <c r="P11" s="30">
        <f t="shared" si="3"/>
        <v>7.7388059701492526E-2</v>
      </c>
      <c r="Q11" s="28">
        <f t="shared" si="4"/>
        <v>3745515.8870149255</v>
      </c>
      <c r="R11" s="31">
        <v>190862</v>
      </c>
      <c r="S11" s="28">
        <v>14379</v>
      </c>
      <c r="T11" s="28">
        <f t="shared" si="5"/>
        <v>205241</v>
      </c>
      <c r="U11" s="28">
        <v>132182</v>
      </c>
      <c r="V11" s="29">
        <v>649061</v>
      </c>
      <c r="W11" s="28">
        <f t="shared" si="8"/>
        <v>2759031.8870149255</v>
      </c>
      <c r="X11" s="28">
        <f t="shared" si="6"/>
        <v>50704.88701492548</v>
      </c>
      <c r="Y11" s="32">
        <f t="shared" si="7"/>
        <v>1.8721848216602159E-2</v>
      </c>
      <c r="Z11" s="33">
        <v>7.0000000000000007E-2</v>
      </c>
      <c r="AA11" s="28">
        <f t="shared" si="9"/>
        <v>243353.46000000002</v>
      </c>
      <c r="AB11" s="28">
        <f t="shared" si="10"/>
        <v>3002385.3470149254</v>
      </c>
    </row>
    <row r="12" spans="1:28" x14ac:dyDescent="0.25">
      <c r="A12" s="27" t="s">
        <v>20</v>
      </c>
      <c r="B12" s="27" t="s">
        <v>275</v>
      </c>
      <c r="C12" s="34">
        <v>2555556</v>
      </c>
      <c r="D12" s="34">
        <v>154020</v>
      </c>
      <c r="E12" s="28">
        <f t="shared" si="0"/>
        <v>2709576</v>
      </c>
      <c r="F12" s="28">
        <v>117976</v>
      </c>
      <c r="G12" s="28">
        <v>194</v>
      </c>
      <c r="H12" s="28">
        <f t="shared" si="1"/>
        <v>118170</v>
      </c>
      <c r="I12" s="28">
        <v>54681</v>
      </c>
      <c r="J12" s="29">
        <v>179041</v>
      </c>
      <c r="K12" s="28">
        <f t="shared" si="2"/>
        <v>3061468</v>
      </c>
      <c r="L12" s="30">
        <v>0.03</v>
      </c>
      <c r="M12" s="30">
        <v>0</v>
      </c>
      <c r="N12" s="30">
        <v>0</v>
      </c>
      <c r="O12" s="30">
        <v>0</v>
      </c>
      <c r="P12" s="30">
        <f t="shared" si="3"/>
        <v>0.03</v>
      </c>
      <c r="Q12" s="28">
        <f t="shared" si="4"/>
        <v>3153312.04</v>
      </c>
      <c r="R12" s="31">
        <v>120471</v>
      </c>
      <c r="S12" s="28">
        <v>660</v>
      </c>
      <c r="T12" s="28">
        <f t="shared" si="5"/>
        <v>121131</v>
      </c>
      <c r="U12" s="28">
        <v>60596</v>
      </c>
      <c r="V12" s="29">
        <v>257221</v>
      </c>
      <c r="W12" s="28">
        <f t="shared" si="8"/>
        <v>2714364.04</v>
      </c>
      <c r="X12" s="28">
        <f t="shared" si="6"/>
        <v>4788.0400000000373</v>
      </c>
      <c r="Y12" s="32">
        <f t="shared" si="7"/>
        <v>1.767080901218507E-3</v>
      </c>
      <c r="Z12" s="33">
        <v>7.0000000000000007E-2</v>
      </c>
      <c r="AA12" s="28">
        <f t="shared" si="9"/>
        <v>214302.76</v>
      </c>
      <c r="AB12" s="28">
        <f t="shared" si="10"/>
        <v>2928666.8</v>
      </c>
    </row>
    <row r="13" spans="1:28" x14ac:dyDescent="0.25">
      <c r="A13" s="27" t="s">
        <v>21</v>
      </c>
      <c r="B13" s="27" t="s">
        <v>276</v>
      </c>
      <c r="C13" s="34">
        <v>6969697</v>
      </c>
      <c r="D13" s="34">
        <v>914019</v>
      </c>
      <c r="E13" s="28">
        <f t="shared" si="0"/>
        <v>7883716</v>
      </c>
      <c r="F13" s="28">
        <v>1106269</v>
      </c>
      <c r="G13" s="28">
        <v>22855</v>
      </c>
      <c r="H13" s="28">
        <f t="shared" si="1"/>
        <v>1129124</v>
      </c>
      <c r="I13" s="28">
        <v>448381</v>
      </c>
      <c r="J13" s="29">
        <v>427343</v>
      </c>
      <c r="K13" s="28">
        <f t="shared" si="2"/>
        <v>9888564</v>
      </c>
      <c r="L13" s="30">
        <v>0.03</v>
      </c>
      <c r="M13" s="30">
        <v>3.4965034965034969E-3</v>
      </c>
      <c r="N13" s="30">
        <v>0</v>
      </c>
      <c r="O13" s="30">
        <v>1.048951048951049E-2</v>
      </c>
      <c r="P13" s="30">
        <f t="shared" si="3"/>
        <v>4.3986013986013983E-2</v>
      </c>
      <c r="Q13" s="28">
        <f t="shared" si="4"/>
        <v>10323522.514405595</v>
      </c>
      <c r="R13" s="31">
        <v>1149060</v>
      </c>
      <c r="S13" s="28">
        <v>44959</v>
      </c>
      <c r="T13" s="28">
        <f t="shared" si="5"/>
        <v>1194019</v>
      </c>
      <c r="U13" s="28">
        <v>422884</v>
      </c>
      <c r="V13" s="29">
        <v>1356603</v>
      </c>
      <c r="W13" s="28">
        <f t="shared" si="8"/>
        <v>7350016.5144055951</v>
      </c>
      <c r="X13" s="28">
        <f t="shared" si="6"/>
        <v>-533699.48559440486</v>
      </c>
      <c r="Y13" s="32">
        <f t="shared" si="7"/>
        <v>-6.7696437263138967E-2</v>
      </c>
      <c r="Z13" s="33">
        <v>0.06</v>
      </c>
      <c r="AA13" s="28">
        <f t="shared" si="9"/>
        <v>593313.84</v>
      </c>
      <c r="AB13" s="28">
        <f t="shared" si="10"/>
        <v>7943330.354405595</v>
      </c>
    </row>
    <row r="14" spans="1:28" x14ac:dyDescent="0.25">
      <c r="A14" s="27" t="s">
        <v>22</v>
      </c>
      <c r="B14" s="27" t="s">
        <v>277</v>
      </c>
      <c r="C14" s="34">
        <v>2995380</v>
      </c>
      <c r="D14" s="34">
        <v>45455</v>
      </c>
      <c r="E14" s="28">
        <f t="shared" si="0"/>
        <v>3040835</v>
      </c>
      <c r="F14" s="28">
        <v>182988</v>
      </c>
      <c r="G14" s="28">
        <v>505</v>
      </c>
      <c r="H14" s="28">
        <f t="shared" si="1"/>
        <v>183493</v>
      </c>
      <c r="I14" s="28">
        <v>244880</v>
      </c>
      <c r="J14" s="29">
        <v>21698</v>
      </c>
      <c r="K14" s="28">
        <f t="shared" si="2"/>
        <v>3490906</v>
      </c>
      <c r="L14" s="30">
        <v>0.03</v>
      </c>
      <c r="M14" s="30">
        <v>0</v>
      </c>
      <c r="N14" s="30">
        <v>0</v>
      </c>
      <c r="O14" s="30">
        <v>3.4883720930232558E-3</v>
      </c>
      <c r="P14" s="30">
        <f t="shared" si="3"/>
        <v>3.3488372093023258E-2</v>
      </c>
      <c r="Q14" s="28">
        <f t="shared" si="4"/>
        <v>3607810.7590697673</v>
      </c>
      <c r="R14" s="31">
        <v>197173</v>
      </c>
      <c r="S14" s="28">
        <v>1001</v>
      </c>
      <c r="T14" s="28">
        <f t="shared" si="5"/>
        <v>198174</v>
      </c>
      <c r="U14" s="28">
        <v>254942</v>
      </c>
      <c r="V14" s="29">
        <v>267383</v>
      </c>
      <c r="W14" s="28">
        <f t="shared" si="8"/>
        <v>2887311.7590697673</v>
      </c>
      <c r="X14" s="28">
        <f t="shared" si="6"/>
        <v>-153523.24093023269</v>
      </c>
      <c r="Y14" s="32">
        <f t="shared" si="7"/>
        <v>-5.0487198723453489E-2</v>
      </c>
      <c r="Z14" s="33">
        <v>7.0000000000000007E-2</v>
      </c>
      <c r="AA14" s="28">
        <f t="shared" si="9"/>
        <v>244363.42</v>
      </c>
      <c r="AB14" s="28">
        <f t="shared" si="10"/>
        <v>3131675.1790697672</v>
      </c>
    </row>
    <row r="15" spans="1:28" x14ac:dyDescent="0.25">
      <c r="A15" s="27" t="s">
        <v>23</v>
      </c>
      <c r="B15" s="27" t="s">
        <v>278</v>
      </c>
      <c r="C15" s="34">
        <v>4514118</v>
      </c>
      <c r="D15" s="34">
        <v>82022</v>
      </c>
      <c r="E15" s="28">
        <f t="shared" si="0"/>
        <v>4596140</v>
      </c>
      <c r="F15" s="28">
        <v>265297</v>
      </c>
      <c r="G15" s="28">
        <v>0</v>
      </c>
      <c r="H15" s="28">
        <f t="shared" si="1"/>
        <v>265297</v>
      </c>
      <c r="I15" s="28">
        <v>124397</v>
      </c>
      <c r="J15" s="29">
        <v>126760</v>
      </c>
      <c r="K15" s="28">
        <f t="shared" si="2"/>
        <v>5112594</v>
      </c>
      <c r="L15" s="30">
        <v>0.03</v>
      </c>
      <c r="M15" s="30">
        <v>0</v>
      </c>
      <c r="N15" s="30">
        <v>2.7649769585253456E-3</v>
      </c>
      <c r="O15" s="30">
        <v>5.5299539170506912E-3</v>
      </c>
      <c r="P15" s="30">
        <f t="shared" si="3"/>
        <v>3.8294930875576033E-2</v>
      </c>
      <c r="Q15" s="28">
        <f t="shared" si="4"/>
        <v>5308380.4338248847</v>
      </c>
      <c r="R15" s="31">
        <v>262449</v>
      </c>
      <c r="S15" s="28">
        <v>0</v>
      </c>
      <c r="T15" s="28">
        <f t="shared" si="5"/>
        <v>262449</v>
      </c>
      <c r="U15" s="28">
        <v>138349</v>
      </c>
      <c r="V15" s="29">
        <v>417142</v>
      </c>
      <c r="W15" s="28">
        <f t="shared" si="8"/>
        <v>4490440.4338248847</v>
      </c>
      <c r="X15" s="28">
        <f t="shared" si="6"/>
        <v>-105699.56617511529</v>
      </c>
      <c r="Y15" s="32">
        <f t="shared" si="7"/>
        <v>-2.2997464432135507E-2</v>
      </c>
      <c r="Z15" s="33">
        <v>7.0000000000000007E-2</v>
      </c>
      <c r="AA15" s="28">
        <f t="shared" si="9"/>
        <v>357881.58</v>
      </c>
      <c r="AB15" s="28">
        <f t="shared" si="10"/>
        <v>4848322.0138248848</v>
      </c>
    </row>
    <row r="16" spans="1:28" x14ac:dyDescent="0.25">
      <c r="A16" s="27" t="s">
        <v>24</v>
      </c>
      <c r="B16" s="27" t="s">
        <v>279</v>
      </c>
      <c r="C16" s="34">
        <v>10738384</v>
      </c>
      <c r="D16" s="34">
        <v>1379450</v>
      </c>
      <c r="E16" s="28">
        <f t="shared" si="0"/>
        <v>12117834</v>
      </c>
      <c r="F16" s="28">
        <v>1182521</v>
      </c>
      <c r="G16" s="28">
        <v>7947</v>
      </c>
      <c r="H16" s="28">
        <f t="shared" si="1"/>
        <v>1190468</v>
      </c>
      <c r="I16" s="28">
        <v>650352</v>
      </c>
      <c r="J16" s="29">
        <v>2552349</v>
      </c>
      <c r="K16" s="28">
        <f t="shared" si="2"/>
        <v>16511003</v>
      </c>
      <c r="L16" s="30">
        <v>0.03</v>
      </c>
      <c r="M16" s="30">
        <v>0</v>
      </c>
      <c r="N16" s="30">
        <v>4.6118370484242888E-4</v>
      </c>
      <c r="O16" s="30">
        <v>2.7671022290545731E-3</v>
      </c>
      <c r="P16" s="30">
        <f t="shared" si="3"/>
        <v>3.3228285933896998E-2</v>
      </c>
      <c r="Q16" s="28">
        <f t="shared" si="4"/>
        <v>17059635.328739431</v>
      </c>
      <c r="R16" s="31">
        <v>1279926</v>
      </c>
      <c r="S16" s="28">
        <v>8068</v>
      </c>
      <c r="T16" s="28">
        <f t="shared" si="5"/>
        <v>1287994</v>
      </c>
      <c r="U16" s="28">
        <v>861638</v>
      </c>
      <c r="V16" s="29">
        <v>2544851</v>
      </c>
      <c r="W16" s="28">
        <f t="shared" si="8"/>
        <v>12365152.328739431</v>
      </c>
      <c r="X16" s="28">
        <f t="shared" si="6"/>
        <v>247318.32873943076</v>
      </c>
      <c r="Y16" s="32">
        <f t="shared" si="7"/>
        <v>2.0409450132707771E-2</v>
      </c>
      <c r="Z16" s="33">
        <v>0.06</v>
      </c>
      <c r="AA16" s="28">
        <f t="shared" si="9"/>
        <v>990660.17999999993</v>
      </c>
      <c r="AB16" s="28">
        <f t="shared" si="10"/>
        <v>13355812.50873943</v>
      </c>
    </row>
    <row r="17" spans="1:28" x14ac:dyDescent="0.25">
      <c r="A17" s="27" t="s">
        <v>25</v>
      </c>
      <c r="B17" s="27" t="s">
        <v>280</v>
      </c>
      <c r="C17" s="34">
        <v>6105572</v>
      </c>
      <c r="D17" s="34">
        <v>303030</v>
      </c>
      <c r="E17" s="28">
        <f t="shared" si="0"/>
        <v>6408602</v>
      </c>
      <c r="F17" s="28">
        <v>334178</v>
      </c>
      <c r="G17" s="28">
        <v>3536</v>
      </c>
      <c r="H17" s="28">
        <f t="shared" si="1"/>
        <v>337714</v>
      </c>
      <c r="I17" s="28">
        <v>257997</v>
      </c>
      <c r="J17" s="29">
        <v>739720</v>
      </c>
      <c r="K17" s="28">
        <f t="shared" si="2"/>
        <v>7744033</v>
      </c>
      <c r="L17" s="30">
        <v>0.03</v>
      </c>
      <c r="M17" s="30">
        <v>4.3126684636118602E-3</v>
      </c>
      <c r="N17" s="30">
        <v>0</v>
      </c>
      <c r="O17" s="30">
        <v>5.2560646900269544E-3</v>
      </c>
      <c r="P17" s="30">
        <f t="shared" si="3"/>
        <v>3.9568733153638819E-2</v>
      </c>
      <c r="Q17" s="28">
        <f t="shared" si="4"/>
        <v>8050454.5753099732</v>
      </c>
      <c r="R17" s="31">
        <v>400000</v>
      </c>
      <c r="S17" s="28">
        <v>2398</v>
      </c>
      <c r="T17" s="28">
        <f t="shared" si="5"/>
        <v>402398</v>
      </c>
      <c r="U17" s="28">
        <v>293594</v>
      </c>
      <c r="V17" s="29">
        <v>1227921</v>
      </c>
      <c r="W17" s="28">
        <f t="shared" si="8"/>
        <v>6126541.5753099732</v>
      </c>
      <c r="X17" s="28">
        <f t="shared" si="6"/>
        <v>-282060.42469002679</v>
      </c>
      <c r="Y17" s="32">
        <f t="shared" si="7"/>
        <v>-4.4012785423408536E-2</v>
      </c>
      <c r="Z17" s="33">
        <v>7.0000000000000007E-2</v>
      </c>
      <c r="AA17" s="28">
        <f t="shared" si="9"/>
        <v>542082.31000000006</v>
      </c>
      <c r="AB17" s="28">
        <f t="shared" si="10"/>
        <v>6668623.8853099737</v>
      </c>
    </row>
    <row r="18" spans="1:28" x14ac:dyDescent="0.25">
      <c r="A18" s="27" t="s">
        <v>26</v>
      </c>
      <c r="B18" s="27" t="s">
        <v>281</v>
      </c>
      <c r="C18" s="34">
        <v>4541330</v>
      </c>
      <c r="D18" s="34">
        <v>66168</v>
      </c>
      <c r="E18" s="28">
        <f t="shared" si="0"/>
        <v>4607498</v>
      </c>
      <c r="F18" s="28">
        <v>324629</v>
      </c>
      <c r="G18" s="28">
        <v>279</v>
      </c>
      <c r="H18" s="28">
        <f t="shared" si="1"/>
        <v>324908</v>
      </c>
      <c r="I18" s="28">
        <v>269703</v>
      </c>
      <c r="J18" s="29">
        <v>179914</v>
      </c>
      <c r="K18" s="28">
        <f t="shared" si="2"/>
        <v>5382023</v>
      </c>
      <c r="L18" s="30">
        <v>0.03</v>
      </c>
      <c r="M18" s="30">
        <v>0</v>
      </c>
      <c r="N18" s="30">
        <v>0</v>
      </c>
      <c r="O18" s="30">
        <v>5.8631921824104224E-3</v>
      </c>
      <c r="P18" s="30">
        <f t="shared" si="3"/>
        <v>3.5863192182410422E-2</v>
      </c>
      <c r="Q18" s="28">
        <f t="shared" si="4"/>
        <v>5575039.5251791533</v>
      </c>
      <c r="R18" s="31">
        <v>343785</v>
      </c>
      <c r="S18" s="28">
        <v>283</v>
      </c>
      <c r="T18" s="28">
        <f t="shared" si="5"/>
        <v>344068</v>
      </c>
      <c r="U18" s="28">
        <v>279040</v>
      </c>
      <c r="V18" s="29">
        <v>563147</v>
      </c>
      <c r="W18" s="28">
        <f t="shared" si="8"/>
        <v>4388784.5251791533</v>
      </c>
      <c r="X18" s="28">
        <f t="shared" si="6"/>
        <v>-218713.47482084669</v>
      </c>
      <c r="Y18" s="32">
        <f t="shared" si="7"/>
        <v>-4.7469033045884491E-2</v>
      </c>
      <c r="Z18" s="33">
        <v>7.0000000000000007E-2</v>
      </c>
      <c r="AA18" s="28">
        <f t="shared" si="9"/>
        <v>376741.61000000004</v>
      </c>
      <c r="AB18" s="28">
        <f t="shared" si="10"/>
        <v>4765526.1351791536</v>
      </c>
    </row>
    <row r="19" spans="1:28" x14ac:dyDescent="0.25">
      <c r="A19" s="27" t="s">
        <v>27</v>
      </c>
      <c r="B19" s="27" t="s">
        <v>282</v>
      </c>
      <c r="C19" s="34">
        <v>6099967</v>
      </c>
      <c r="D19" s="34">
        <v>569447</v>
      </c>
      <c r="E19" s="28">
        <f t="shared" si="0"/>
        <v>6669414</v>
      </c>
      <c r="F19" s="28">
        <v>608657</v>
      </c>
      <c r="G19" s="28">
        <v>12943</v>
      </c>
      <c r="H19" s="28">
        <f t="shared" si="1"/>
        <v>621600</v>
      </c>
      <c r="I19" s="28">
        <v>366016</v>
      </c>
      <c r="J19" s="29">
        <v>47337</v>
      </c>
      <c r="K19" s="28">
        <f t="shared" si="2"/>
        <v>7704367</v>
      </c>
      <c r="L19" s="30">
        <v>0.03</v>
      </c>
      <c r="M19" s="30">
        <v>0</v>
      </c>
      <c r="N19" s="30">
        <v>6.6753926701570675E-3</v>
      </c>
      <c r="O19" s="30">
        <v>1.963350785340314E-3</v>
      </c>
      <c r="P19" s="30">
        <f t="shared" si="3"/>
        <v>3.8638743455497386E-2</v>
      </c>
      <c r="Q19" s="28">
        <f t="shared" si="4"/>
        <v>8002054.0600000005</v>
      </c>
      <c r="R19" s="31">
        <v>581157</v>
      </c>
      <c r="S19" s="28">
        <v>14424</v>
      </c>
      <c r="T19" s="28">
        <f t="shared" si="5"/>
        <v>595581</v>
      </c>
      <c r="U19" s="28">
        <v>470874</v>
      </c>
      <c r="V19" s="29">
        <v>621928</v>
      </c>
      <c r="W19" s="28">
        <f t="shared" si="8"/>
        <v>6313671.0600000005</v>
      </c>
      <c r="X19" s="28">
        <f t="shared" si="6"/>
        <v>-355742.93999999948</v>
      </c>
      <c r="Y19" s="32">
        <f t="shared" si="7"/>
        <v>-5.3339459808612794E-2</v>
      </c>
      <c r="Z19" s="33">
        <v>7.0000000000000007E-2</v>
      </c>
      <c r="AA19" s="28">
        <f t="shared" si="9"/>
        <v>539305.69000000006</v>
      </c>
      <c r="AB19" s="28">
        <f t="shared" si="10"/>
        <v>6852976.7500000009</v>
      </c>
    </row>
    <row r="20" spans="1:28" x14ac:dyDescent="0.25">
      <c r="A20" s="27" t="s">
        <v>28</v>
      </c>
      <c r="B20" s="27" t="s">
        <v>283</v>
      </c>
      <c r="C20" s="34">
        <v>5969675</v>
      </c>
      <c r="D20" s="34">
        <v>335281</v>
      </c>
      <c r="E20" s="28">
        <f t="shared" si="0"/>
        <v>6304956</v>
      </c>
      <c r="F20" s="28">
        <v>562124</v>
      </c>
      <c r="G20" s="28">
        <v>452</v>
      </c>
      <c r="H20" s="28">
        <f t="shared" si="1"/>
        <v>562576</v>
      </c>
      <c r="I20" s="28">
        <v>259009</v>
      </c>
      <c r="J20" s="29">
        <v>1317748</v>
      </c>
      <c r="K20" s="28">
        <f t="shared" si="2"/>
        <v>8444289</v>
      </c>
      <c r="L20" s="30">
        <v>0.03</v>
      </c>
      <c r="M20" s="30">
        <v>0</v>
      </c>
      <c r="N20" s="30">
        <v>0</v>
      </c>
      <c r="O20" s="30">
        <v>4.5454545454545452E-3</v>
      </c>
      <c r="P20" s="30">
        <f t="shared" si="3"/>
        <v>3.4545454545454546E-2</v>
      </c>
      <c r="Q20" s="28">
        <f t="shared" si="4"/>
        <v>8736000.8018181827</v>
      </c>
      <c r="R20" s="31">
        <v>603826</v>
      </c>
      <c r="S20" s="28">
        <v>2288</v>
      </c>
      <c r="T20" s="28">
        <f t="shared" si="5"/>
        <v>606114</v>
      </c>
      <c r="U20" s="28">
        <v>279139</v>
      </c>
      <c r="V20" s="29">
        <v>1135612</v>
      </c>
      <c r="W20" s="28">
        <f t="shared" si="8"/>
        <v>6715135.8018181827</v>
      </c>
      <c r="X20" s="28">
        <f t="shared" si="6"/>
        <v>410179.80181818269</v>
      </c>
      <c r="Y20" s="32">
        <f t="shared" si="7"/>
        <v>6.5056727091859598E-2</v>
      </c>
      <c r="Z20" s="33">
        <v>0.06</v>
      </c>
      <c r="AA20" s="28">
        <f t="shared" si="9"/>
        <v>506657.33999999997</v>
      </c>
      <c r="AB20" s="28">
        <f t="shared" si="10"/>
        <v>7221793.1418181825</v>
      </c>
    </row>
    <row r="21" spans="1:28" x14ac:dyDescent="0.25">
      <c r="A21" s="27" t="s">
        <v>29</v>
      </c>
      <c r="B21" s="27" t="s">
        <v>284</v>
      </c>
      <c r="C21" s="34">
        <v>43509588</v>
      </c>
      <c r="D21" s="34">
        <v>353535</v>
      </c>
      <c r="E21" s="34">
        <f t="shared" si="0"/>
        <v>43863123</v>
      </c>
      <c r="F21" s="34">
        <v>6600489</v>
      </c>
      <c r="G21" s="34">
        <v>2324</v>
      </c>
      <c r="H21" s="28">
        <f t="shared" si="1"/>
        <v>6602813</v>
      </c>
      <c r="I21" s="28">
        <v>2859117</v>
      </c>
      <c r="J21" s="29">
        <v>10092488</v>
      </c>
      <c r="K21" s="28">
        <f t="shared" si="2"/>
        <v>63417541</v>
      </c>
      <c r="L21" s="30">
        <v>0.03</v>
      </c>
      <c r="M21" s="30">
        <v>0</v>
      </c>
      <c r="N21" s="30">
        <v>4.2223786066150599E-4</v>
      </c>
      <c r="O21" s="30">
        <v>4.7765657987332861E-3</v>
      </c>
      <c r="P21" s="30">
        <f t="shared" si="3"/>
        <v>3.519880365939479E-2</v>
      </c>
      <c r="Q21" s="28">
        <f t="shared" si="4"/>
        <v>65649762.57422062</v>
      </c>
      <c r="R21" s="31">
        <v>6645790</v>
      </c>
      <c r="S21" s="34">
        <v>923</v>
      </c>
      <c r="T21" s="28">
        <f t="shared" si="5"/>
        <v>6646713</v>
      </c>
      <c r="U21" s="28">
        <v>3425812</v>
      </c>
      <c r="V21" s="29">
        <v>10034566</v>
      </c>
      <c r="W21" s="28">
        <f t="shared" si="8"/>
        <v>45542671.57422062</v>
      </c>
      <c r="X21" s="28">
        <f t="shared" si="6"/>
        <v>1679548.5742206201</v>
      </c>
      <c r="Y21" s="32">
        <f t="shared" si="7"/>
        <v>3.8290674702314745E-2</v>
      </c>
      <c r="Z21" s="33">
        <v>0.05</v>
      </c>
      <c r="AA21" s="28">
        <f t="shared" si="9"/>
        <v>3170877.0500000003</v>
      </c>
      <c r="AB21" s="28">
        <f t="shared" si="10"/>
        <v>48713548.624220617</v>
      </c>
    </row>
    <row r="22" spans="1:28" x14ac:dyDescent="0.25">
      <c r="A22" s="27" t="s">
        <v>30</v>
      </c>
      <c r="B22" s="27" t="s">
        <v>285</v>
      </c>
      <c r="C22" s="34">
        <v>3808938</v>
      </c>
      <c r="D22" s="34">
        <v>185977</v>
      </c>
      <c r="E22" s="28">
        <f t="shared" si="0"/>
        <v>3994915</v>
      </c>
      <c r="F22" s="28">
        <v>390531</v>
      </c>
      <c r="G22" s="28">
        <v>1139</v>
      </c>
      <c r="H22" s="28">
        <f t="shared" si="1"/>
        <v>391670</v>
      </c>
      <c r="I22" s="28">
        <v>250926</v>
      </c>
      <c r="J22" s="29">
        <v>612621</v>
      </c>
      <c r="K22" s="28">
        <f t="shared" si="2"/>
        <v>5250132</v>
      </c>
      <c r="L22" s="30">
        <v>0.03</v>
      </c>
      <c r="M22" s="30">
        <v>4.8780487804878057E-3</v>
      </c>
      <c r="N22" s="30">
        <v>0</v>
      </c>
      <c r="O22" s="30">
        <v>5.0304878048780489E-3</v>
      </c>
      <c r="P22" s="30">
        <f t="shared" si="3"/>
        <v>3.9908536585365854E-2</v>
      </c>
      <c r="Q22" s="28">
        <f t="shared" si="4"/>
        <v>5459657.085</v>
      </c>
      <c r="R22" s="31">
        <v>398372</v>
      </c>
      <c r="S22" s="28">
        <v>1848</v>
      </c>
      <c r="T22" s="28">
        <f t="shared" si="5"/>
        <v>400220</v>
      </c>
      <c r="U22" s="28">
        <v>205755</v>
      </c>
      <c r="V22" s="29">
        <v>788080</v>
      </c>
      <c r="W22" s="28">
        <f t="shared" si="8"/>
        <v>4065602.085</v>
      </c>
      <c r="X22" s="28">
        <f t="shared" si="6"/>
        <v>70687.084999999963</v>
      </c>
      <c r="Y22" s="32">
        <f t="shared" si="7"/>
        <v>1.7694265084488646E-2</v>
      </c>
      <c r="Z22" s="33">
        <v>7.0000000000000007E-2</v>
      </c>
      <c r="AA22" s="28">
        <f t="shared" si="9"/>
        <v>367509.24000000005</v>
      </c>
      <c r="AB22" s="28">
        <f t="shared" si="10"/>
        <v>4433111.3250000002</v>
      </c>
    </row>
    <row r="23" spans="1:28" x14ac:dyDescent="0.25">
      <c r="A23" s="27" t="s">
        <v>31</v>
      </c>
      <c r="B23" s="27" t="s">
        <v>286</v>
      </c>
      <c r="C23" s="34">
        <v>3646465</v>
      </c>
      <c r="D23" s="34">
        <v>61419</v>
      </c>
      <c r="E23" s="28">
        <f t="shared" si="0"/>
        <v>3707884</v>
      </c>
      <c r="F23" s="28">
        <v>312616</v>
      </c>
      <c r="G23" s="28">
        <v>974</v>
      </c>
      <c r="H23" s="28">
        <f t="shared" si="1"/>
        <v>313590</v>
      </c>
      <c r="I23" s="28">
        <v>234080</v>
      </c>
      <c r="J23" s="29">
        <v>501350</v>
      </c>
      <c r="K23" s="28">
        <f t="shared" si="2"/>
        <v>4756904</v>
      </c>
      <c r="L23" s="30">
        <v>0.03</v>
      </c>
      <c r="M23" s="30">
        <v>0</v>
      </c>
      <c r="N23" s="30">
        <v>0</v>
      </c>
      <c r="O23" s="30">
        <v>0</v>
      </c>
      <c r="P23" s="30">
        <f t="shared" si="3"/>
        <v>0.03</v>
      </c>
      <c r="Q23" s="28">
        <f t="shared" si="4"/>
        <v>4899611.12</v>
      </c>
      <c r="R23" s="31">
        <v>261091</v>
      </c>
      <c r="S23" s="28">
        <v>229</v>
      </c>
      <c r="T23" s="28">
        <f t="shared" si="5"/>
        <v>261320</v>
      </c>
      <c r="U23" s="28">
        <v>227707</v>
      </c>
      <c r="V23" s="29">
        <v>410893</v>
      </c>
      <c r="W23" s="28">
        <f t="shared" si="8"/>
        <v>3999691.12</v>
      </c>
      <c r="X23" s="28">
        <f t="shared" si="6"/>
        <v>291807.12000000011</v>
      </c>
      <c r="Y23" s="32">
        <f t="shared" si="7"/>
        <v>7.8699096303983654E-2</v>
      </c>
      <c r="Z23" s="33">
        <v>7.0000000000000007E-2</v>
      </c>
      <c r="AA23" s="28">
        <f t="shared" si="9"/>
        <v>332983.28000000003</v>
      </c>
      <c r="AB23" s="28">
        <f t="shared" si="10"/>
        <v>4332674.4000000004</v>
      </c>
    </row>
    <row r="24" spans="1:28" x14ac:dyDescent="0.25">
      <c r="A24" s="27" t="s">
        <v>32</v>
      </c>
      <c r="B24" s="27" t="s">
        <v>287</v>
      </c>
      <c r="C24" s="34">
        <v>5186221</v>
      </c>
      <c r="D24" s="34">
        <v>666792</v>
      </c>
      <c r="E24" s="28">
        <f t="shared" si="0"/>
        <v>5853013</v>
      </c>
      <c r="F24" s="28">
        <v>557609</v>
      </c>
      <c r="G24" s="28">
        <v>532</v>
      </c>
      <c r="H24" s="28">
        <f t="shared" si="1"/>
        <v>558141</v>
      </c>
      <c r="I24" s="28">
        <v>509505</v>
      </c>
      <c r="J24" s="29">
        <v>38332</v>
      </c>
      <c r="K24" s="28">
        <f t="shared" si="2"/>
        <v>6958991</v>
      </c>
      <c r="L24" s="30">
        <v>0.03</v>
      </c>
      <c r="M24" s="30">
        <v>1.586402266288952E-2</v>
      </c>
      <c r="N24" s="30">
        <v>0</v>
      </c>
      <c r="O24" s="30">
        <v>8.9235127478753534E-3</v>
      </c>
      <c r="P24" s="30">
        <f t="shared" si="3"/>
        <v>5.4787535410764872E-2</v>
      </c>
      <c r="Q24" s="28">
        <f t="shared" si="4"/>
        <v>7340256.9658356942</v>
      </c>
      <c r="R24" s="31">
        <v>556077</v>
      </c>
      <c r="S24" s="28">
        <v>14220</v>
      </c>
      <c r="T24" s="28">
        <f t="shared" si="5"/>
        <v>570297</v>
      </c>
      <c r="U24" s="28">
        <v>503827</v>
      </c>
      <c r="V24" s="29">
        <v>608162</v>
      </c>
      <c r="W24" s="28">
        <f t="shared" si="8"/>
        <v>5657970.9658356942</v>
      </c>
      <c r="X24" s="28">
        <f t="shared" si="6"/>
        <v>-195042.03416430578</v>
      </c>
      <c r="Y24" s="32">
        <f t="shared" si="7"/>
        <v>-3.3323355708300285E-2</v>
      </c>
      <c r="Z24" s="33">
        <v>7.0000000000000007E-2</v>
      </c>
      <c r="AA24" s="28">
        <f t="shared" si="9"/>
        <v>487129.37000000005</v>
      </c>
      <c r="AB24" s="28">
        <f t="shared" si="10"/>
        <v>6145100.3358356943</v>
      </c>
    </row>
    <row r="25" spans="1:28" x14ac:dyDescent="0.25">
      <c r="A25" s="27" t="s">
        <v>33</v>
      </c>
      <c r="B25" s="27" t="s">
        <v>288</v>
      </c>
      <c r="C25" s="34">
        <v>3311174</v>
      </c>
      <c r="D25" s="34">
        <v>116162</v>
      </c>
      <c r="E25" s="28">
        <f t="shared" si="0"/>
        <v>3427336</v>
      </c>
      <c r="F25" s="28">
        <v>314836</v>
      </c>
      <c r="G25" s="28">
        <v>0</v>
      </c>
      <c r="H25" s="28">
        <f t="shared" si="1"/>
        <v>314836</v>
      </c>
      <c r="I25" s="28">
        <v>201428</v>
      </c>
      <c r="J25" s="29">
        <v>505915</v>
      </c>
      <c r="K25" s="28">
        <f t="shared" si="2"/>
        <v>4449515</v>
      </c>
      <c r="L25" s="30">
        <v>0.03</v>
      </c>
      <c r="M25" s="30">
        <v>4.2105263157894736E-3</v>
      </c>
      <c r="N25" s="30">
        <v>0</v>
      </c>
      <c r="O25" s="30">
        <v>0</v>
      </c>
      <c r="P25" s="30">
        <f t="shared" si="3"/>
        <v>3.4210526315789469E-2</v>
      </c>
      <c r="Q25" s="28">
        <f t="shared" si="4"/>
        <v>4601735.25</v>
      </c>
      <c r="R25" s="31">
        <v>357011</v>
      </c>
      <c r="S25" s="28">
        <v>571</v>
      </c>
      <c r="T25" s="28">
        <f t="shared" si="5"/>
        <v>357582</v>
      </c>
      <c r="U25" s="28">
        <v>197745</v>
      </c>
      <c r="V25" s="29">
        <v>623629</v>
      </c>
      <c r="W25" s="28">
        <f t="shared" si="8"/>
        <v>3422779.25</v>
      </c>
      <c r="X25" s="28">
        <f t="shared" si="6"/>
        <v>-4556.75</v>
      </c>
      <c r="Y25" s="32">
        <f t="shared" si="7"/>
        <v>-1.3295311577271676E-3</v>
      </c>
      <c r="Z25" s="33">
        <v>7.0000000000000007E-2</v>
      </c>
      <c r="AA25" s="28">
        <f t="shared" si="9"/>
        <v>311466.05000000005</v>
      </c>
      <c r="AB25" s="28">
        <f t="shared" si="10"/>
        <v>3734245.3</v>
      </c>
    </row>
    <row r="26" spans="1:28" x14ac:dyDescent="0.25">
      <c r="A26" s="27" t="s">
        <v>34</v>
      </c>
      <c r="B26" s="27" t="s">
        <v>289</v>
      </c>
      <c r="C26" s="34">
        <v>2505050</v>
      </c>
      <c r="D26" s="34">
        <v>0</v>
      </c>
      <c r="E26" s="28">
        <f t="shared" si="0"/>
        <v>2505050</v>
      </c>
      <c r="F26" s="28">
        <v>372635</v>
      </c>
      <c r="G26" s="28">
        <v>1484</v>
      </c>
      <c r="H26" s="28">
        <f t="shared" si="1"/>
        <v>374119</v>
      </c>
      <c r="I26" s="28">
        <v>225088</v>
      </c>
      <c r="J26" s="29">
        <v>1977137</v>
      </c>
      <c r="K26" s="28">
        <f t="shared" si="2"/>
        <v>5081394</v>
      </c>
      <c r="L26" s="30">
        <v>0.03</v>
      </c>
      <c r="M26" s="30">
        <v>0</v>
      </c>
      <c r="N26" s="30">
        <v>0</v>
      </c>
      <c r="O26" s="30">
        <v>4.9315068493150675E-3</v>
      </c>
      <c r="P26" s="30">
        <f t="shared" si="3"/>
        <v>3.4931506849315064E-2</v>
      </c>
      <c r="Q26" s="28">
        <f t="shared" si="4"/>
        <v>5258894.7493150681</v>
      </c>
      <c r="R26" s="31">
        <v>281771</v>
      </c>
      <c r="S26" s="28">
        <v>4219</v>
      </c>
      <c r="T26" s="28">
        <f t="shared" si="5"/>
        <v>285990</v>
      </c>
      <c r="U26" s="28">
        <v>220551</v>
      </c>
      <c r="V26" s="29">
        <v>2068620</v>
      </c>
      <c r="W26" s="28">
        <f t="shared" si="8"/>
        <v>2683733.7493150681</v>
      </c>
      <c r="X26" s="28">
        <f t="shared" si="6"/>
        <v>178683.74931506813</v>
      </c>
      <c r="Y26" s="32">
        <f t="shared" si="7"/>
        <v>7.1329414309122818E-2</v>
      </c>
      <c r="Z26" s="33">
        <v>7.0000000000000007E-2</v>
      </c>
      <c r="AA26" s="28">
        <f t="shared" si="9"/>
        <v>355697.58</v>
      </c>
      <c r="AB26" s="28">
        <f t="shared" si="10"/>
        <v>3039431.3293150682</v>
      </c>
    </row>
    <row r="27" spans="1:28" x14ac:dyDescent="0.25">
      <c r="A27" s="27" t="s">
        <v>35</v>
      </c>
      <c r="B27" s="27" t="s">
        <v>290</v>
      </c>
      <c r="C27" s="34">
        <v>6573763</v>
      </c>
      <c r="D27" s="34">
        <v>454909</v>
      </c>
      <c r="E27" s="28">
        <f t="shared" si="0"/>
        <v>7028672</v>
      </c>
      <c r="F27" s="28">
        <v>654572</v>
      </c>
      <c r="G27" s="28">
        <v>6763</v>
      </c>
      <c r="H27" s="28">
        <f t="shared" si="1"/>
        <v>661335</v>
      </c>
      <c r="I27" s="28">
        <v>491699</v>
      </c>
      <c r="J27" s="29">
        <v>65840</v>
      </c>
      <c r="K27" s="28">
        <f t="shared" si="2"/>
        <v>8247546</v>
      </c>
      <c r="L27" s="30">
        <v>0.03</v>
      </c>
      <c r="M27" s="30">
        <v>8.9249492900608518E-3</v>
      </c>
      <c r="N27" s="30">
        <v>0</v>
      </c>
      <c r="O27" s="30">
        <v>4.5638945233265719E-3</v>
      </c>
      <c r="P27" s="30">
        <f t="shared" si="3"/>
        <v>4.3488843813387426E-2</v>
      </c>
      <c r="Q27" s="28">
        <f t="shared" si="4"/>
        <v>8606222.2398377284</v>
      </c>
      <c r="R27" s="31">
        <v>587557</v>
      </c>
      <c r="S27" s="28">
        <v>4638</v>
      </c>
      <c r="T27" s="28">
        <f t="shared" si="5"/>
        <v>592195</v>
      </c>
      <c r="U27" s="28">
        <v>398974</v>
      </c>
      <c r="V27" s="29">
        <v>842401</v>
      </c>
      <c r="W27" s="28">
        <f t="shared" si="8"/>
        <v>6772652.2398377284</v>
      </c>
      <c r="X27" s="28">
        <f t="shared" si="6"/>
        <v>-256019.76016227156</v>
      </c>
      <c r="Y27" s="32">
        <f t="shared" si="7"/>
        <v>-3.6425054428812664E-2</v>
      </c>
      <c r="Z27" s="33">
        <v>0.06</v>
      </c>
      <c r="AA27" s="28">
        <f t="shared" si="9"/>
        <v>494852.76</v>
      </c>
      <c r="AB27" s="28">
        <f t="shared" si="10"/>
        <v>7267504.9998377282</v>
      </c>
    </row>
    <row r="28" spans="1:28" x14ac:dyDescent="0.25">
      <c r="A28" s="27" t="s">
        <v>36</v>
      </c>
      <c r="B28" s="27" t="s">
        <v>291</v>
      </c>
      <c r="C28" s="34">
        <v>5657576</v>
      </c>
      <c r="D28" s="34">
        <v>0</v>
      </c>
      <c r="E28" s="28">
        <f t="shared" si="0"/>
        <v>5657576</v>
      </c>
      <c r="F28" s="28">
        <v>499846</v>
      </c>
      <c r="G28" s="28">
        <v>1399</v>
      </c>
      <c r="H28" s="28">
        <f t="shared" si="1"/>
        <v>501245</v>
      </c>
      <c r="I28" s="28">
        <v>398259</v>
      </c>
      <c r="J28" s="29">
        <v>158218</v>
      </c>
      <c r="K28" s="28">
        <f t="shared" si="2"/>
        <v>6715298</v>
      </c>
      <c r="L28" s="30">
        <v>0.03</v>
      </c>
      <c r="M28" s="30">
        <v>5.3908355795148251E-3</v>
      </c>
      <c r="N28" s="30">
        <v>0</v>
      </c>
      <c r="O28" s="30">
        <v>1.0107816711590296E-2</v>
      </c>
      <c r="P28" s="30">
        <f t="shared" si="3"/>
        <v>4.5498652291105113E-2</v>
      </c>
      <c r="Q28" s="28">
        <f t="shared" si="4"/>
        <v>7020835.0087331533</v>
      </c>
      <c r="R28" s="31">
        <v>432447</v>
      </c>
      <c r="S28" s="28">
        <v>634</v>
      </c>
      <c r="T28" s="28">
        <f t="shared" si="5"/>
        <v>433081</v>
      </c>
      <c r="U28" s="28">
        <v>348317</v>
      </c>
      <c r="V28" s="29">
        <v>631384</v>
      </c>
      <c r="W28" s="28">
        <f t="shared" si="8"/>
        <v>5608053.0087331533</v>
      </c>
      <c r="X28" s="28">
        <f t="shared" si="6"/>
        <v>-49522.991266846657</v>
      </c>
      <c r="Y28" s="32">
        <f t="shared" si="7"/>
        <v>-8.7533939034750326E-3</v>
      </c>
      <c r="Z28" s="33">
        <v>7.0000000000000007E-2</v>
      </c>
      <c r="AA28" s="28">
        <f t="shared" si="9"/>
        <v>470070.86000000004</v>
      </c>
      <c r="AB28" s="28">
        <f t="shared" si="10"/>
        <v>6078123.8687331537</v>
      </c>
    </row>
    <row r="29" spans="1:28" x14ac:dyDescent="0.25">
      <c r="A29" s="27" t="s">
        <v>37</v>
      </c>
      <c r="B29" s="27" t="s">
        <v>292</v>
      </c>
      <c r="C29" s="34">
        <v>4343434</v>
      </c>
      <c r="D29" s="34">
        <v>0</v>
      </c>
      <c r="E29" s="28">
        <f t="shared" si="0"/>
        <v>4343434</v>
      </c>
      <c r="F29" s="28">
        <v>350659</v>
      </c>
      <c r="G29" s="28">
        <v>55</v>
      </c>
      <c r="H29" s="28">
        <f t="shared" si="1"/>
        <v>350714</v>
      </c>
      <c r="I29" s="28">
        <v>349663</v>
      </c>
      <c r="J29" s="29">
        <v>35770</v>
      </c>
      <c r="K29" s="28">
        <f t="shared" si="2"/>
        <v>5079581</v>
      </c>
      <c r="L29" s="30">
        <v>0.03</v>
      </c>
      <c r="M29" s="30">
        <v>0</v>
      </c>
      <c r="N29" s="30">
        <v>0</v>
      </c>
      <c r="O29" s="30">
        <v>1.2352941176470587E-2</v>
      </c>
      <c r="P29" s="30">
        <f t="shared" si="3"/>
        <v>4.2352941176470586E-2</v>
      </c>
      <c r="Q29" s="28">
        <f t="shared" si="4"/>
        <v>5294716.1952941176</v>
      </c>
      <c r="R29" s="31">
        <v>315359</v>
      </c>
      <c r="S29" s="28">
        <v>364</v>
      </c>
      <c r="T29" s="28">
        <f t="shared" si="5"/>
        <v>315723</v>
      </c>
      <c r="U29" s="28">
        <v>333598</v>
      </c>
      <c r="V29" s="29">
        <v>424356</v>
      </c>
      <c r="W29" s="28">
        <f t="shared" si="8"/>
        <v>4221039.1952941176</v>
      </c>
      <c r="X29" s="28">
        <f t="shared" si="6"/>
        <v>-122394.80470588244</v>
      </c>
      <c r="Y29" s="32">
        <f t="shared" si="7"/>
        <v>-2.8179271218552519E-2</v>
      </c>
      <c r="Z29" s="33">
        <v>7.0000000000000007E-2</v>
      </c>
      <c r="AA29" s="28">
        <f t="shared" si="9"/>
        <v>355570.67000000004</v>
      </c>
      <c r="AB29" s="28">
        <f t="shared" si="10"/>
        <v>4576609.8652941175</v>
      </c>
    </row>
    <row r="30" spans="1:28" x14ac:dyDescent="0.25">
      <c r="A30" s="27" t="s">
        <v>38</v>
      </c>
      <c r="B30" s="27" t="s">
        <v>293</v>
      </c>
      <c r="C30" s="34">
        <v>9381616</v>
      </c>
      <c r="D30" s="34">
        <v>1308581</v>
      </c>
      <c r="E30" s="28">
        <f t="shared" si="0"/>
        <v>10690197</v>
      </c>
      <c r="F30" s="28">
        <v>1321130</v>
      </c>
      <c r="G30" s="28">
        <v>7030</v>
      </c>
      <c r="H30" s="28">
        <f t="shared" si="1"/>
        <v>1328160</v>
      </c>
      <c r="I30" s="28">
        <v>881706</v>
      </c>
      <c r="J30" s="29">
        <v>130944</v>
      </c>
      <c r="K30" s="28">
        <f t="shared" si="2"/>
        <v>13031007</v>
      </c>
      <c r="L30" s="30">
        <v>0.03</v>
      </c>
      <c r="M30" s="30">
        <v>1.3179571663920924E-3</v>
      </c>
      <c r="N30" s="30">
        <v>0</v>
      </c>
      <c r="O30" s="30">
        <v>7.907742998352554E-3</v>
      </c>
      <c r="P30" s="30">
        <f t="shared" si="3"/>
        <v>3.9225700164744644E-2</v>
      </c>
      <c r="Q30" s="28">
        <f t="shared" si="4"/>
        <v>13542157.373426689</v>
      </c>
      <c r="R30" s="31">
        <v>1039335</v>
      </c>
      <c r="S30" s="28">
        <v>43461</v>
      </c>
      <c r="T30" s="28">
        <f t="shared" si="5"/>
        <v>1082796</v>
      </c>
      <c r="U30" s="28">
        <v>832934</v>
      </c>
      <c r="V30" s="29">
        <v>1092991</v>
      </c>
      <c r="W30" s="28">
        <f t="shared" si="8"/>
        <v>10533436.373426689</v>
      </c>
      <c r="X30" s="28">
        <f t="shared" si="6"/>
        <v>-156760.62657331116</v>
      </c>
      <c r="Y30" s="32">
        <f t="shared" si="7"/>
        <v>-1.4663960502627891E-2</v>
      </c>
      <c r="Z30" s="33">
        <v>0.06</v>
      </c>
      <c r="AA30" s="28">
        <f t="shared" si="9"/>
        <v>781860.41999999993</v>
      </c>
      <c r="AB30" s="28">
        <f t="shared" si="10"/>
        <v>11315296.793426689</v>
      </c>
    </row>
    <row r="31" spans="1:28" x14ac:dyDescent="0.25">
      <c r="A31" s="27" t="s">
        <v>39</v>
      </c>
      <c r="B31" s="27" t="s">
        <v>294</v>
      </c>
      <c r="C31" s="34">
        <v>6212080</v>
      </c>
      <c r="D31" s="34">
        <v>856048</v>
      </c>
      <c r="E31" s="28">
        <f t="shared" si="0"/>
        <v>7068128</v>
      </c>
      <c r="F31" s="28">
        <v>475835</v>
      </c>
      <c r="G31" s="28">
        <v>2060</v>
      </c>
      <c r="H31" s="28">
        <f t="shared" si="1"/>
        <v>477895</v>
      </c>
      <c r="I31" s="28">
        <v>431344</v>
      </c>
      <c r="J31" s="29">
        <v>53932</v>
      </c>
      <c r="K31" s="28">
        <f t="shared" si="2"/>
        <v>8031299</v>
      </c>
      <c r="L31" s="30">
        <v>0.03</v>
      </c>
      <c r="M31" s="30">
        <v>1.0687022900763359E-2</v>
      </c>
      <c r="N31" s="30">
        <v>0</v>
      </c>
      <c r="O31" s="30">
        <v>4.5801526717557245E-3</v>
      </c>
      <c r="P31" s="30">
        <f t="shared" si="3"/>
        <v>4.5267175572519081E-2</v>
      </c>
      <c r="Q31" s="28">
        <f t="shared" si="4"/>
        <v>8394853.2219083961</v>
      </c>
      <c r="R31" s="31">
        <v>422358</v>
      </c>
      <c r="S31" s="28">
        <v>19192</v>
      </c>
      <c r="T31" s="28">
        <f t="shared" si="5"/>
        <v>441550</v>
      </c>
      <c r="U31" s="28">
        <v>423721</v>
      </c>
      <c r="V31" s="29">
        <v>486010</v>
      </c>
      <c r="W31" s="28">
        <f t="shared" si="8"/>
        <v>7043572.2219083961</v>
      </c>
      <c r="X31" s="28">
        <f t="shared" si="6"/>
        <v>-24555.77809160389</v>
      </c>
      <c r="Y31" s="32">
        <f t="shared" si="7"/>
        <v>-3.4741558290404318E-3</v>
      </c>
      <c r="Z31" s="33">
        <v>7.0000000000000007E-2</v>
      </c>
      <c r="AA31" s="28">
        <f t="shared" si="9"/>
        <v>562190.93000000005</v>
      </c>
      <c r="AB31" s="28">
        <f t="shared" si="10"/>
        <v>7605763.1519083958</v>
      </c>
    </row>
    <row r="32" spans="1:28" x14ac:dyDescent="0.25">
      <c r="A32" s="27" t="s">
        <v>40</v>
      </c>
      <c r="B32" s="27" t="s">
        <v>295</v>
      </c>
      <c r="C32" s="34">
        <v>10559976</v>
      </c>
      <c r="D32" s="34">
        <v>0</v>
      </c>
      <c r="E32" s="28">
        <f t="shared" si="0"/>
        <v>10559976</v>
      </c>
      <c r="F32" s="28">
        <v>1654925</v>
      </c>
      <c r="G32" s="28">
        <v>0</v>
      </c>
      <c r="H32" s="28">
        <f t="shared" si="1"/>
        <v>1654925</v>
      </c>
      <c r="I32" s="28">
        <v>1440964</v>
      </c>
      <c r="J32" s="29">
        <v>4661377</v>
      </c>
      <c r="K32" s="28">
        <f t="shared" si="2"/>
        <v>18317242</v>
      </c>
      <c r="L32" s="30">
        <v>0.03</v>
      </c>
      <c r="M32" s="30">
        <v>2.9940119760479047E-4</v>
      </c>
      <c r="N32" s="30">
        <v>0</v>
      </c>
      <c r="O32" s="30">
        <v>1.1115269461077845E-2</v>
      </c>
      <c r="P32" s="30">
        <f t="shared" si="3"/>
        <v>4.1414670658682637E-2</v>
      </c>
      <c r="Q32" s="28">
        <f t="shared" si="4"/>
        <v>19075844.544805389</v>
      </c>
      <c r="R32" s="31">
        <v>1608836</v>
      </c>
      <c r="S32" s="28">
        <v>0</v>
      </c>
      <c r="T32" s="28">
        <f t="shared" si="5"/>
        <v>1608836</v>
      </c>
      <c r="U32" s="28">
        <v>1423609</v>
      </c>
      <c r="V32" s="29">
        <v>4161111</v>
      </c>
      <c r="W32" s="28">
        <f t="shared" si="8"/>
        <v>11882288.544805389</v>
      </c>
      <c r="X32" s="28">
        <f t="shared" si="6"/>
        <v>1322312.5448053889</v>
      </c>
      <c r="Y32" s="32">
        <f t="shared" si="7"/>
        <v>0.12521927557462148</v>
      </c>
      <c r="Z32" s="33">
        <v>0.06</v>
      </c>
      <c r="AA32" s="28">
        <f t="shared" si="9"/>
        <v>1099034.52</v>
      </c>
      <c r="AB32" s="28">
        <f t="shared" si="10"/>
        <v>12981323.064805388</v>
      </c>
    </row>
    <row r="33" spans="1:28" x14ac:dyDescent="0.25">
      <c r="A33" s="27" t="s">
        <v>41</v>
      </c>
      <c r="B33" s="27" t="s">
        <v>296</v>
      </c>
      <c r="C33" s="34">
        <v>4366651</v>
      </c>
      <c r="D33" s="34">
        <v>0</v>
      </c>
      <c r="E33" s="28">
        <f t="shared" si="0"/>
        <v>4366651</v>
      </c>
      <c r="F33" s="28">
        <v>319846</v>
      </c>
      <c r="G33" s="28">
        <v>1072</v>
      </c>
      <c r="H33" s="28">
        <f t="shared" si="1"/>
        <v>320918</v>
      </c>
      <c r="I33" s="28">
        <v>88054</v>
      </c>
      <c r="J33" s="29">
        <v>193032</v>
      </c>
      <c r="K33" s="28">
        <f t="shared" si="2"/>
        <v>4968655</v>
      </c>
      <c r="L33" s="30">
        <v>0.03</v>
      </c>
      <c r="M33" s="30">
        <v>4.5112781954887221E-3</v>
      </c>
      <c r="N33" s="30">
        <v>0</v>
      </c>
      <c r="O33" s="30">
        <v>7.8947368421052617E-3</v>
      </c>
      <c r="P33" s="30">
        <f t="shared" si="3"/>
        <v>4.2406015037593982E-2</v>
      </c>
      <c r="Q33" s="28">
        <f t="shared" si="4"/>
        <v>5179355.8586466163</v>
      </c>
      <c r="R33" s="31">
        <v>246272</v>
      </c>
      <c r="S33" s="28">
        <v>13201</v>
      </c>
      <c r="T33" s="28">
        <f t="shared" si="5"/>
        <v>259473</v>
      </c>
      <c r="U33" s="28">
        <v>207009</v>
      </c>
      <c r="V33" s="29">
        <v>463128</v>
      </c>
      <c r="W33" s="28">
        <f t="shared" si="8"/>
        <v>4249745.8586466163</v>
      </c>
      <c r="X33" s="28">
        <f t="shared" si="6"/>
        <v>-116905.14135338366</v>
      </c>
      <c r="Y33" s="32">
        <f t="shared" si="7"/>
        <v>-2.6772265828751522E-2</v>
      </c>
      <c r="Z33" s="33">
        <v>7.0000000000000007E-2</v>
      </c>
      <c r="AA33" s="28">
        <f t="shared" si="9"/>
        <v>347805.85000000003</v>
      </c>
      <c r="AB33" s="28">
        <f t="shared" si="10"/>
        <v>4597551.708646616</v>
      </c>
    </row>
    <row r="34" spans="1:28" x14ac:dyDescent="0.25">
      <c r="A34" s="27" t="s">
        <v>42</v>
      </c>
      <c r="B34" s="27" t="s">
        <v>297</v>
      </c>
      <c r="C34" s="34">
        <v>6794008</v>
      </c>
      <c r="D34" s="34">
        <v>268359</v>
      </c>
      <c r="E34" s="28">
        <f t="shared" si="0"/>
        <v>7062367</v>
      </c>
      <c r="F34" s="28">
        <v>674185</v>
      </c>
      <c r="G34" s="28">
        <v>3318</v>
      </c>
      <c r="H34" s="28">
        <f t="shared" si="1"/>
        <v>677503</v>
      </c>
      <c r="I34" s="28">
        <v>377494</v>
      </c>
      <c r="J34" s="29">
        <v>1629086</v>
      </c>
      <c r="K34" s="28">
        <f t="shared" si="2"/>
        <v>9746450</v>
      </c>
      <c r="L34" s="30">
        <v>0.03</v>
      </c>
      <c r="M34" s="30">
        <v>1.4216478190630051E-2</v>
      </c>
      <c r="N34" s="30">
        <v>0</v>
      </c>
      <c r="O34" s="30">
        <v>4.3618739903069463E-3</v>
      </c>
      <c r="P34" s="30">
        <f t="shared" si="3"/>
        <v>4.8578352180936993E-2</v>
      </c>
      <c r="Q34" s="28">
        <f t="shared" si="4"/>
        <v>10219916.480613893</v>
      </c>
      <c r="R34" s="31">
        <v>777852</v>
      </c>
      <c r="S34" s="28">
        <v>3437</v>
      </c>
      <c r="T34" s="28">
        <f t="shared" si="5"/>
        <v>781289</v>
      </c>
      <c r="U34" s="28">
        <v>378721</v>
      </c>
      <c r="V34" s="29">
        <v>1415193</v>
      </c>
      <c r="W34" s="28">
        <f t="shared" si="8"/>
        <v>7644713.4806138929</v>
      </c>
      <c r="X34" s="28">
        <f t="shared" si="6"/>
        <v>582346.4806138929</v>
      </c>
      <c r="Y34" s="32">
        <f t="shared" si="7"/>
        <v>8.2457691679559117E-2</v>
      </c>
      <c r="Z34" s="33">
        <v>0.06</v>
      </c>
      <c r="AA34" s="28">
        <f t="shared" si="9"/>
        <v>584787</v>
      </c>
      <c r="AB34" s="28">
        <f t="shared" si="10"/>
        <v>8229500.4806138929</v>
      </c>
    </row>
    <row r="35" spans="1:28" x14ac:dyDescent="0.25">
      <c r="A35" s="27" t="s">
        <v>43</v>
      </c>
      <c r="B35" s="27" t="s">
        <v>298</v>
      </c>
      <c r="C35" s="34">
        <v>8595960</v>
      </c>
      <c r="D35" s="34">
        <v>955525</v>
      </c>
      <c r="E35" s="28">
        <f t="shared" si="0"/>
        <v>9551485</v>
      </c>
      <c r="F35" s="28">
        <v>972246</v>
      </c>
      <c r="G35" s="28">
        <v>4725</v>
      </c>
      <c r="H35" s="28">
        <f t="shared" si="1"/>
        <v>976971</v>
      </c>
      <c r="I35" s="28">
        <v>437731</v>
      </c>
      <c r="J35" s="29">
        <v>104662</v>
      </c>
      <c r="K35" s="28">
        <f t="shared" si="2"/>
        <v>11070849</v>
      </c>
      <c r="L35" s="30">
        <v>0.03</v>
      </c>
      <c r="M35" s="30">
        <v>3.7383177570093455E-3</v>
      </c>
      <c r="N35" s="30">
        <v>9.3457943925233638E-4</v>
      </c>
      <c r="O35" s="30">
        <v>5.8411214953271026E-3</v>
      </c>
      <c r="P35" s="30">
        <f t="shared" si="3"/>
        <v>4.0514018691588785E-2</v>
      </c>
      <c r="Q35" s="28">
        <f t="shared" si="4"/>
        <v>11519373.583317757</v>
      </c>
      <c r="R35" s="31">
        <v>840793</v>
      </c>
      <c r="S35" s="28">
        <v>5505</v>
      </c>
      <c r="T35" s="28">
        <f t="shared" si="5"/>
        <v>846298</v>
      </c>
      <c r="U35" s="28">
        <v>516013</v>
      </c>
      <c r="V35" s="29">
        <v>1107169</v>
      </c>
      <c r="W35" s="28">
        <f t="shared" si="8"/>
        <v>9049893.5833177567</v>
      </c>
      <c r="X35" s="28">
        <f t="shared" si="6"/>
        <v>-501591.41668224335</v>
      </c>
      <c r="Y35" s="32">
        <f t="shared" si="7"/>
        <v>-5.2514495566107613E-2</v>
      </c>
      <c r="Z35" s="33">
        <v>0.06</v>
      </c>
      <c r="AA35" s="28">
        <f t="shared" si="9"/>
        <v>664250.93999999994</v>
      </c>
      <c r="AB35" s="28">
        <f t="shared" si="10"/>
        <v>9714144.5233177561</v>
      </c>
    </row>
    <row r="36" spans="1:28" x14ac:dyDescent="0.25">
      <c r="A36" s="27" t="s">
        <v>44</v>
      </c>
      <c r="B36" s="27" t="s">
        <v>299</v>
      </c>
      <c r="C36" s="34">
        <v>4452955</v>
      </c>
      <c r="D36" s="34">
        <v>646504</v>
      </c>
      <c r="E36" s="28">
        <f t="shared" si="0"/>
        <v>5099459</v>
      </c>
      <c r="F36" s="28">
        <v>435586</v>
      </c>
      <c r="G36" s="28">
        <v>2276</v>
      </c>
      <c r="H36" s="28">
        <f t="shared" si="1"/>
        <v>437862</v>
      </c>
      <c r="I36" s="28">
        <v>286396</v>
      </c>
      <c r="J36" s="29">
        <v>941371</v>
      </c>
      <c r="K36" s="28">
        <f t="shared" si="2"/>
        <v>6765088</v>
      </c>
      <c r="L36" s="30">
        <v>0.03</v>
      </c>
      <c r="M36" s="30">
        <v>0</v>
      </c>
      <c r="N36" s="30">
        <v>0</v>
      </c>
      <c r="O36" s="30">
        <v>1.3392857142857141E-3</v>
      </c>
      <c r="P36" s="30">
        <f t="shared" si="3"/>
        <v>3.1339285714285715E-2</v>
      </c>
      <c r="Q36" s="28">
        <f t="shared" si="4"/>
        <v>6977101.0257142857</v>
      </c>
      <c r="R36" s="31">
        <v>461541</v>
      </c>
      <c r="S36" s="28">
        <v>3619</v>
      </c>
      <c r="T36" s="28">
        <f t="shared" si="5"/>
        <v>465160</v>
      </c>
      <c r="U36" s="28">
        <v>298816</v>
      </c>
      <c r="V36" s="29">
        <v>1356691</v>
      </c>
      <c r="W36" s="28">
        <f t="shared" si="8"/>
        <v>4856434.0257142857</v>
      </c>
      <c r="X36" s="28">
        <f t="shared" si="6"/>
        <v>-243024.97428571433</v>
      </c>
      <c r="Y36" s="32">
        <f t="shared" si="7"/>
        <v>-4.7657011123280787E-2</v>
      </c>
      <c r="Z36" s="33">
        <v>7.0000000000000007E-2</v>
      </c>
      <c r="AA36" s="28">
        <f t="shared" si="9"/>
        <v>473556.16000000003</v>
      </c>
      <c r="AB36" s="28">
        <f t="shared" si="10"/>
        <v>5329990.1857142858</v>
      </c>
    </row>
    <row r="37" spans="1:28" x14ac:dyDescent="0.25">
      <c r="A37" s="27" t="s">
        <v>45</v>
      </c>
      <c r="B37" s="27" t="s">
        <v>300</v>
      </c>
      <c r="C37" s="34">
        <v>5337732</v>
      </c>
      <c r="D37" s="34">
        <v>1135723</v>
      </c>
      <c r="E37" s="28">
        <f t="shared" si="0"/>
        <v>6473455</v>
      </c>
      <c r="F37" s="28">
        <v>699101</v>
      </c>
      <c r="G37" s="28">
        <v>5178</v>
      </c>
      <c r="H37" s="28">
        <f t="shared" si="1"/>
        <v>704279</v>
      </c>
      <c r="I37" s="28">
        <v>514774</v>
      </c>
      <c r="J37" s="29">
        <v>90994</v>
      </c>
      <c r="K37" s="28">
        <f t="shared" si="2"/>
        <v>7783502</v>
      </c>
      <c r="L37" s="30">
        <v>0.03</v>
      </c>
      <c r="M37" s="30">
        <v>1.0958904109589042E-3</v>
      </c>
      <c r="N37" s="30">
        <v>0</v>
      </c>
      <c r="O37" s="30">
        <v>8.6301369863013688E-3</v>
      </c>
      <c r="P37" s="30">
        <f t="shared" si="3"/>
        <v>3.972602739726027E-2</v>
      </c>
      <c r="Q37" s="28">
        <f t="shared" si="4"/>
        <v>8092709.6136986297</v>
      </c>
      <c r="R37" s="31">
        <v>652841</v>
      </c>
      <c r="S37" s="28">
        <v>9739</v>
      </c>
      <c r="T37" s="28">
        <f t="shared" si="5"/>
        <v>662580</v>
      </c>
      <c r="U37" s="28">
        <v>463245</v>
      </c>
      <c r="V37" s="29">
        <v>683748</v>
      </c>
      <c r="W37" s="28">
        <f t="shared" si="8"/>
        <v>6283136.6136986297</v>
      </c>
      <c r="X37" s="28">
        <f t="shared" si="6"/>
        <v>-190318.38630137034</v>
      </c>
      <c r="Y37" s="32">
        <f t="shared" si="7"/>
        <v>-2.9399816064430869E-2</v>
      </c>
      <c r="Z37" s="33">
        <v>7.0000000000000007E-2</v>
      </c>
      <c r="AA37" s="28">
        <f t="shared" si="9"/>
        <v>544845.14</v>
      </c>
      <c r="AB37" s="28">
        <f t="shared" si="10"/>
        <v>6827981.7536986293</v>
      </c>
    </row>
    <row r="38" spans="1:28" x14ac:dyDescent="0.25">
      <c r="A38" s="27" t="s">
        <v>46</v>
      </c>
      <c r="B38" s="27" t="s">
        <v>301</v>
      </c>
      <c r="C38" s="34">
        <v>3575029</v>
      </c>
      <c r="D38" s="34">
        <v>71466</v>
      </c>
      <c r="E38" s="28">
        <f t="shared" si="0"/>
        <v>3646495</v>
      </c>
      <c r="F38" s="28">
        <v>393145</v>
      </c>
      <c r="G38" s="28">
        <v>17093</v>
      </c>
      <c r="H38" s="28">
        <f t="shared" si="1"/>
        <v>410238</v>
      </c>
      <c r="I38" s="28">
        <v>165912</v>
      </c>
      <c r="J38" s="29">
        <v>34858</v>
      </c>
      <c r="K38" s="28">
        <f t="shared" si="2"/>
        <v>4257503</v>
      </c>
      <c r="L38" s="30">
        <v>0.03</v>
      </c>
      <c r="M38" s="30">
        <v>4.7430830039525695E-3</v>
      </c>
      <c r="N38" s="30">
        <v>0</v>
      </c>
      <c r="O38" s="30">
        <v>0</v>
      </c>
      <c r="P38" s="30">
        <f t="shared" si="3"/>
        <v>3.4743083003952568E-2</v>
      </c>
      <c r="Q38" s="28">
        <f t="shared" si="4"/>
        <v>4405421.7801185772</v>
      </c>
      <c r="R38" s="31">
        <v>442388</v>
      </c>
      <c r="S38" s="28">
        <v>25619</v>
      </c>
      <c r="T38" s="28">
        <f t="shared" si="5"/>
        <v>468007</v>
      </c>
      <c r="U38" s="28">
        <v>166512</v>
      </c>
      <c r="V38" s="29">
        <v>426258</v>
      </c>
      <c r="W38" s="28">
        <f t="shared" si="8"/>
        <v>3344644.7801185772</v>
      </c>
      <c r="X38" s="28">
        <f t="shared" si="6"/>
        <v>-301850.21988142282</v>
      </c>
      <c r="Y38" s="32">
        <f t="shared" si="7"/>
        <v>-8.2778180110331376E-2</v>
      </c>
      <c r="Z38" s="33">
        <v>7.0000000000000007E-2</v>
      </c>
      <c r="AA38" s="28">
        <f t="shared" si="9"/>
        <v>298025.21000000002</v>
      </c>
      <c r="AB38" s="28">
        <f t="shared" si="10"/>
        <v>3642669.9901185771</v>
      </c>
    </row>
    <row r="39" spans="1:28" x14ac:dyDescent="0.25">
      <c r="A39" s="27" t="s">
        <v>47</v>
      </c>
      <c r="B39" s="27" t="s">
        <v>302</v>
      </c>
      <c r="C39" s="34">
        <v>6919192</v>
      </c>
      <c r="D39" s="34">
        <v>1085859</v>
      </c>
      <c r="E39" s="28">
        <f t="shared" si="0"/>
        <v>8005051</v>
      </c>
      <c r="F39" s="28">
        <v>619212</v>
      </c>
      <c r="G39" s="28">
        <v>3169</v>
      </c>
      <c r="H39" s="28">
        <f t="shared" si="1"/>
        <v>622381</v>
      </c>
      <c r="I39" s="28">
        <v>404225</v>
      </c>
      <c r="J39" s="29">
        <v>73591</v>
      </c>
      <c r="K39" s="28">
        <f t="shared" si="2"/>
        <v>9105248</v>
      </c>
      <c r="L39" s="30">
        <v>0.03</v>
      </c>
      <c r="M39" s="30">
        <v>0</v>
      </c>
      <c r="N39" s="30">
        <v>3.8363171355498723E-4</v>
      </c>
      <c r="O39" s="30">
        <v>3.8363171355498723E-4</v>
      </c>
      <c r="P39" s="30">
        <f t="shared" si="3"/>
        <v>3.0767263427109975E-2</v>
      </c>
      <c r="Q39" s="28">
        <f t="shared" si="4"/>
        <v>9385391.5637851655</v>
      </c>
      <c r="R39" s="31">
        <v>546216</v>
      </c>
      <c r="S39" s="28">
        <v>4672</v>
      </c>
      <c r="T39" s="28">
        <f t="shared" si="5"/>
        <v>550888</v>
      </c>
      <c r="U39" s="28">
        <v>394066</v>
      </c>
      <c r="V39" s="29">
        <v>662355</v>
      </c>
      <c r="W39" s="28">
        <f t="shared" si="8"/>
        <v>7778082.5637851655</v>
      </c>
      <c r="X39" s="28">
        <f t="shared" si="6"/>
        <v>-226968.43621483445</v>
      </c>
      <c r="Y39" s="32">
        <f t="shared" si="7"/>
        <v>-2.8353153054844305E-2</v>
      </c>
      <c r="Z39" s="33">
        <v>7.0000000000000007E-2</v>
      </c>
      <c r="AA39" s="28">
        <f t="shared" si="9"/>
        <v>637367.3600000001</v>
      </c>
      <c r="AB39" s="28">
        <f t="shared" si="10"/>
        <v>8415449.923785165</v>
      </c>
    </row>
    <row r="40" spans="1:28" x14ac:dyDescent="0.25">
      <c r="A40" s="27" t="s">
        <v>48</v>
      </c>
      <c r="B40" s="27" t="s">
        <v>303</v>
      </c>
      <c r="C40" s="34">
        <v>1877060.49</v>
      </c>
      <c r="D40" s="34">
        <v>79000</v>
      </c>
      <c r="E40" s="28">
        <f t="shared" si="0"/>
        <v>1956060.49</v>
      </c>
      <c r="F40" s="28">
        <v>155498</v>
      </c>
      <c r="G40" s="28">
        <v>464</v>
      </c>
      <c r="H40" s="28">
        <f t="shared" si="1"/>
        <v>155962</v>
      </c>
      <c r="I40" s="28">
        <v>112053</v>
      </c>
      <c r="J40" s="29">
        <v>1538769</v>
      </c>
      <c r="K40" s="28">
        <f t="shared" si="2"/>
        <v>3762844.49</v>
      </c>
      <c r="L40" s="30">
        <v>0.03</v>
      </c>
      <c r="M40" s="30">
        <v>9.580838323353295E-3</v>
      </c>
      <c r="N40" s="30">
        <v>0</v>
      </c>
      <c r="O40" s="30">
        <v>0</v>
      </c>
      <c r="P40" s="30">
        <f t="shared" si="3"/>
        <v>3.9580838323353296E-2</v>
      </c>
      <c r="Q40" s="28">
        <f t="shared" si="4"/>
        <v>3911781.0293946108</v>
      </c>
      <c r="R40" s="31">
        <v>138569</v>
      </c>
      <c r="S40" s="28">
        <v>435</v>
      </c>
      <c r="T40" s="28">
        <f t="shared" si="5"/>
        <v>139004</v>
      </c>
      <c r="U40" s="28">
        <v>111373</v>
      </c>
      <c r="V40" s="29">
        <v>1400988</v>
      </c>
      <c r="W40" s="28">
        <f t="shared" si="8"/>
        <v>2260416.0293946108</v>
      </c>
      <c r="X40" s="28">
        <f t="shared" si="6"/>
        <v>304355.53939461079</v>
      </c>
      <c r="Y40" s="32">
        <f t="shared" si="7"/>
        <v>0.15559617964299804</v>
      </c>
      <c r="Z40" s="33">
        <v>7.0000000000000007E-2</v>
      </c>
      <c r="AA40" s="28">
        <f t="shared" si="9"/>
        <v>263399.11430000002</v>
      </c>
      <c r="AB40" s="28">
        <f t="shared" si="10"/>
        <v>2523815.1436946108</v>
      </c>
    </row>
    <row r="41" spans="1:28" x14ac:dyDescent="0.25">
      <c r="A41" s="27" t="s">
        <v>49</v>
      </c>
      <c r="B41" s="27" t="s">
        <v>304</v>
      </c>
      <c r="C41" s="34">
        <v>7792695</v>
      </c>
      <c r="D41" s="34">
        <v>400000</v>
      </c>
      <c r="E41" s="28">
        <f t="shared" si="0"/>
        <v>8192695</v>
      </c>
      <c r="F41" s="28">
        <v>645166</v>
      </c>
      <c r="G41" s="28">
        <v>3564</v>
      </c>
      <c r="H41" s="28">
        <f t="shared" si="1"/>
        <v>648730</v>
      </c>
      <c r="I41" s="28">
        <v>211020</v>
      </c>
      <c r="J41" s="29">
        <v>277736</v>
      </c>
      <c r="K41" s="28">
        <f t="shared" si="2"/>
        <v>9330181</v>
      </c>
      <c r="L41" s="30">
        <v>0.03</v>
      </c>
      <c r="M41" s="30">
        <v>3.9408866995073897E-3</v>
      </c>
      <c r="N41" s="30">
        <v>4.9261083743842361E-4</v>
      </c>
      <c r="O41" s="30">
        <v>7.1428571428571418E-3</v>
      </c>
      <c r="P41" s="30">
        <f t="shared" si="3"/>
        <v>4.1576354679802946E-2</v>
      </c>
      <c r="Q41" s="28">
        <f t="shared" si="4"/>
        <v>9718095.9144827593</v>
      </c>
      <c r="R41" s="31">
        <v>658261</v>
      </c>
      <c r="S41" s="28">
        <v>4345</v>
      </c>
      <c r="T41" s="28">
        <f t="shared" si="5"/>
        <v>662606</v>
      </c>
      <c r="U41" s="28">
        <v>272965</v>
      </c>
      <c r="V41" s="29">
        <v>1150637</v>
      </c>
      <c r="W41" s="28">
        <f t="shared" si="8"/>
        <v>7631887.9144827593</v>
      </c>
      <c r="X41" s="28">
        <f t="shared" si="6"/>
        <v>-560807.08551724069</v>
      </c>
      <c r="Y41" s="32">
        <f t="shared" si="7"/>
        <v>-6.8452088783634776E-2</v>
      </c>
      <c r="Z41" s="33">
        <v>0.06</v>
      </c>
      <c r="AA41" s="28">
        <f t="shared" si="9"/>
        <v>559810.86</v>
      </c>
      <c r="AB41" s="28">
        <f t="shared" si="10"/>
        <v>8191698.7744827596</v>
      </c>
    </row>
    <row r="42" spans="1:28" x14ac:dyDescent="0.25">
      <c r="A42" s="27" t="s">
        <v>50</v>
      </c>
      <c r="B42" s="27" t="s">
        <v>305</v>
      </c>
      <c r="C42" s="34">
        <v>3267784.54</v>
      </c>
      <c r="D42" s="34">
        <v>580089</v>
      </c>
      <c r="E42" s="28">
        <f t="shared" si="0"/>
        <v>3847873.54</v>
      </c>
      <c r="F42" s="28">
        <v>233487</v>
      </c>
      <c r="G42" s="28">
        <v>2950</v>
      </c>
      <c r="H42" s="28">
        <f t="shared" si="1"/>
        <v>236437</v>
      </c>
      <c r="I42" s="28">
        <v>90057</v>
      </c>
      <c r="J42" s="29">
        <v>66231</v>
      </c>
      <c r="K42" s="28">
        <f t="shared" si="2"/>
        <v>4240598.54</v>
      </c>
      <c r="L42" s="30">
        <v>0.03</v>
      </c>
      <c r="M42" s="30">
        <v>0</v>
      </c>
      <c r="N42" s="30">
        <v>0</v>
      </c>
      <c r="O42" s="30">
        <v>9.5890410958904097E-3</v>
      </c>
      <c r="P42" s="30">
        <f t="shared" si="3"/>
        <v>3.9589041095890412E-2</v>
      </c>
      <c r="Q42" s="28">
        <f t="shared" si="4"/>
        <v>4408479.769871233</v>
      </c>
      <c r="R42" s="31">
        <v>251922</v>
      </c>
      <c r="S42" s="28">
        <v>4977</v>
      </c>
      <c r="T42" s="28">
        <f t="shared" si="5"/>
        <v>256899</v>
      </c>
      <c r="U42" s="28">
        <v>94862</v>
      </c>
      <c r="V42" s="29">
        <v>365690</v>
      </c>
      <c r="W42" s="28">
        <f t="shared" si="8"/>
        <v>3691028.769871233</v>
      </c>
      <c r="X42" s="28">
        <f t="shared" si="6"/>
        <v>-156844.77012876701</v>
      </c>
      <c r="Y42" s="32">
        <f t="shared" si="7"/>
        <v>-4.0761414973311989E-2</v>
      </c>
      <c r="Z42" s="33">
        <v>7.0000000000000007E-2</v>
      </c>
      <c r="AA42" s="28">
        <f t="shared" si="9"/>
        <v>296841.89780000004</v>
      </c>
      <c r="AB42" s="28">
        <f t="shared" si="10"/>
        <v>3987870.6676712329</v>
      </c>
    </row>
    <row r="43" spans="1:28" x14ac:dyDescent="0.25">
      <c r="A43" s="27" t="s">
        <v>51</v>
      </c>
      <c r="B43" s="27" t="s">
        <v>306</v>
      </c>
      <c r="C43" s="34">
        <v>8848240</v>
      </c>
      <c r="D43" s="34">
        <v>88829</v>
      </c>
      <c r="E43" s="28">
        <f t="shared" si="0"/>
        <v>8937069</v>
      </c>
      <c r="F43" s="28">
        <v>814684</v>
      </c>
      <c r="G43" s="28">
        <v>1164</v>
      </c>
      <c r="H43" s="28">
        <f t="shared" si="1"/>
        <v>815848</v>
      </c>
      <c r="I43" s="28">
        <v>582804</v>
      </c>
      <c r="J43" s="29">
        <v>79107</v>
      </c>
      <c r="K43" s="28">
        <f t="shared" si="2"/>
        <v>10414828</v>
      </c>
      <c r="L43" s="30">
        <v>0.03</v>
      </c>
      <c r="M43" s="30">
        <v>0</v>
      </c>
      <c r="N43" s="30">
        <v>0</v>
      </c>
      <c r="O43" s="30">
        <v>5.4592720970537256E-3</v>
      </c>
      <c r="P43" s="30">
        <f t="shared" si="3"/>
        <v>3.5459272097053726E-2</v>
      </c>
      <c r="Q43" s="28">
        <f t="shared" si="4"/>
        <v>10784130.219896015</v>
      </c>
      <c r="R43" s="31">
        <v>763774</v>
      </c>
      <c r="S43" s="28">
        <v>1425</v>
      </c>
      <c r="T43" s="28">
        <f t="shared" si="5"/>
        <v>765199</v>
      </c>
      <c r="U43" s="28">
        <v>603687</v>
      </c>
      <c r="V43" s="29">
        <v>954470</v>
      </c>
      <c r="W43" s="28">
        <f t="shared" si="8"/>
        <v>8460774.2198960148</v>
      </c>
      <c r="X43" s="28">
        <f t="shared" si="6"/>
        <v>-476294.78010398522</v>
      </c>
      <c r="Y43" s="32">
        <f t="shared" si="7"/>
        <v>-5.3294293700091741E-2</v>
      </c>
      <c r="Z43" s="33">
        <v>0.06</v>
      </c>
      <c r="AA43" s="28">
        <f t="shared" si="9"/>
        <v>624889.67999999993</v>
      </c>
      <c r="AB43" s="28">
        <f t="shared" si="10"/>
        <v>9085663.8998960145</v>
      </c>
    </row>
    <row r="44" spans="1:28" x14ac:dyDescent="0.25">
      <c r="A44" s="27" t="s">
        <v>52</v>
      </c>
      <c r="B44" s="27" t="s">
        <v>307</v>
      </c>
      <c r="C44" s="34">
        <v>1730303</v>
      </c>
      <c r="D44" s="34">
        <v>101010</v>
      </c>
      <c r="E44" s="28">
        <f t="shared" si="0"/>
        <v>1831313</v>
      </c>
      <c r="F44" s="28">
        <v>143396</v>
      </c>
      <c r="G44" s="28">
        <v>0</v>
      </c>
      <c r="H44" s="28">
        <f t="shared" si="1"/>
        <v>143396</v>
      </c>
      <c r="I44" s="28">
        <v>115582</v>
      </c>
      <c r="J44" s="29">
        <v>1217932</v>
      </c>
      <c r="K44" s="28">
        <f t="shared" si="2"/>
        <v>3308223</v>
      </c>
      <c r="L44" s="30">
        <v>0.03</v>
      </c>
      <c r="M44" s="30">
        <v>0</v>
      </c>
      <c r="N44" s="30">
        <v>0</v>
      </c>
      <c r="O44" s="30">
        <v>0</v>
      </c>
      <c r="P44" s="30">
        <f t="shared" si="3"/>
        <v>0.03</v>
      </c>
      <c r="Q44" s="28">
        <f t="shared" si="4"/>
        <v>3407469.69</v>
      </c>
      <c r="R44" s="31">
        <v>124947</v>
      </c>
      <c r="S44" s="28">
        <v>4</v>
      </c>
      <c r="T44" s="28">
        <f t="shared" si="5"/>
        <v>124951</v>
      </c>
      <c r="U44" s="28">
        <v>115989</v>
      </c>
      <c r="V44" s="29">
        <v>1461810</v>
      </c>
      <c r="W44" s="28">
        <f t="shared" si="8"/>
        <v>1704719.69</v>
      </c>
      <c r="X44" s="28">
        <f t="shared" si="6"/>
        <v>-126593.31000000006</v>
      </c>
      <c r="Y44" s="32">
        <f t="shared" si="7"/>
        <v>-6.9127074399624774E-2</v>
      </c>
      <c r="Z44" s="33">
        <v>7.0000000000000007E-2</v>
      </c>
      <c r="AA44" s="28">
        <f t="shared" si="9"/>
        <v>231575.61000000002</v>
      </c>
      <c r="AB44" s="28">
        <f t="shared" si="10"/>
        <v>1936295.3</v>
      </c>
    </row>
    <row r="45" spans="1:28" x14ac:dyDescent="0.25">
      <c r="A45" s="27" t="s">
        <v>53</v>
      </c>
      <c r="B45" s="27" t="s">
        <v>308</v>
      </c>
      <c r="C45" s="34">
        <v>7644343</v>
      </c>
      <c r="D45" s="34">
        <v>0</v>
      </c>
      <c r="E45" s="28">
        <f t="shared" si="0"/>
        <v>7644343</v>
      </c>
      <c r="F45" s="28">
        <v>1246714</v>
      </c>
      <c r="G45" s="28">
        <v>0</v>
      </c>
      <c r="H45" s="28">
        <f t="shared" si="1"/>
        <v>1246714</v>
      </c>
      <c r="I45" s="28">
        <v>261781</v>
      </c>
      <c r="J45" s="29">
        <v>5791234</v>
      </c>
      <c r="K45" s="28">
        <f t="shared" si="2"/>
        <v>14944072</v>
      </c>
      <c r="L45" s="30">
        <v>0.03</v>
      </c>
      <c r="M45" s="30">
        <v>0</v>
      </c>
      <c r="N45" s="30">
        <v>0</v>
      </c>
      <c r="O45" s="30">
        <v>5.1421404682274246E-3</v>
      </c>
      <c r="P45" s="30">
        <f t="shared" si="3"/>
        <v>3.5142140468227424E-2</v>
      </c>
      <c r="Q45" s="28">
        <f t="shared" si="4"/>
        <v>15469238.677391304</v>
      </c>
      <c r="R45" s="31">
        <v>1117428</v>
      </c>
      <c r="S45" s="28">
        <v>0</v>
      </c>
      <c r="T45" s="28">
        <f t="shared" si="5"/>
        <v>1117428</v>
      </c>
      <c r="U45" s="28">
        <v>593001</v>
      </c>
      <c r="V45" s="29">
        <v>5533499</v>
      </c>
      <c r="W45" s="28">
        <f t="shared" si="8"/>
        <v>8225310.6773913037</v>
      </c>
      <c r="X45" s="28">
        <f t="shared" si="6"/>
        <v>580967.6773913037</v>
      </c>
      <c r="Y45" s="32">
        <f t="shared" si="7"/>
        <v>7.5999687270875166E-2</v>
      </c>
      <c r="Z45" s="33">
        <v>0.06</v>
      </c>
      <c r="AA45" s="28">
        <f t="shared" si="9"/>
        <v>896644.32</v>
      </c>
      <c r="AB45" s="28">
        <f t="shared" si="10"/>
        <v>9121954.997391304</v>
      </c>
    </row>
    <row r="46" spans="1:28" x14ac:dyDescent="0.25">
      <c r="A46" s="27" t="s">
        <v>54</v>
      </c>
      <c r="B46" s="27" t="s">
        <v>309</v>
      </c>
      <c r="C46" s="34">
        <v>3813222</v>
      </c>
      <c r="D46" s="34">
        <v>72222</v>
      </c>
      <c r="E46" s="28">
        <f t="shared" si="0"/>
        <v>3885444</v>
      </c>
      <c r="F46" s="28">
        <v>177381</v>
      </c>
      <c r="G46" s="28">
        <v>436</v>
      </c>
      <c r="H46" s="28">
        <f t="shared" si="1"/>
        <v>177817</v>
      </c>
      <c r="I46" s="28">
        <v>99361</v>
      </c>
      <c r="J46" s="29">
        <v>179947</v>
      </c>
      <c r="K46" s="28">
        <f t="shared" si="2"/>
        <v>4342569</v>
      </c>
      <c r="L46" s="30">
        <v>0.03</v>
      </c>
      <c r="M46" s="30">
        <v>0</v>
      </c>
      <c r="N46" s="30">
        <v>0</v>
      </c>
      <c r="O46" s="30">
        <v>1.2328767123287671E-2</v>
      </c>
      <c r="P46" s="30">
        <f t="shared" si="3"/>
        <v>4.2328767123287668E-2</v>
      </c>
      <c r="Q46" s="28">
        <f t="shared" si="4"/>
        <v>4526384.5919178082</v>
      </c>
      <c r="R46" s="31">
        <v>201643</v>
      </c>
      <c r="S46" s="28">
        <v>1108</v>
      </c>
      <c r="T46" s="28">
        <f t="shared" si="5"/>
        <v>202751</v>
      </c>
      <c r="U46" s="28">
        <v>98512</v>
      </c>
      <c r="V46" s="29">
        <v>217909</v>
      </c>
      <c r="W46" s="28">
        <f t="shared" si="8"/>
        <v>4007212.5919178082</v>
      </c>
      <c r="X46" s="28">
        <f t="shared" si="6"/>
        <v>121768.59191780817</v>
      </c>
      <c r="Y46" s="32">
        <f t="shared" si="7"/>
        <v>3.1339685224599345E-2</v>
      </c>
      <c r="Z46" s="33">
        <v>7.0000000000000007E-2</v>
      </c>
      <c r="AA46" s="28">
        <f t="shared" si="9"/>
        <v>303979.83</v>
      </c>
      <c r="AB46" s="28">
        <f t="shared" si="10"/>
        <v>4311192.4219178082</v>
      </c>
    </row>
    <row r="47" spans="1:28" x14ac:dyDescent="0.25">
      <c r="A47" s="27" t="s">
        <v>55</v>
      </c>
      <c r="B47" s="27" t="s">
        <v>310</v>
      </c>
      <c r="C47" s="34">
        <v>2788889</v>
      </c>
      <c r="D47" s="34">
        <v>81058</v>
      </c>
      <c r="E47" s="28">
        <f t="shared" si="0"/>
        <v>2869947</v>
      </c>
      <c r="F47" s="28">
        <v>192442</v>
      </c>
      <c r="G47" s="28">
        <v>470</v>
      </c>
      <c r="H47" s="28">
        <f t="shared" si="1"/>
        <v>192912</v>
      </c>
      <c r="I47" s="28">
        <v>126219</v>
      </c>
      <c r="J47" s="29">
        <v>421426</v>
      </c>
      <c r="K47" s="28">
        <f t="shared" si="2"/>
        <v>3610504</v>
      </c>
      <c r="L47" s="30">
        <v>0.03</v>
      </c>
      <c r="M47" s="30">
        <v>7.5949367088607601E-3</v>
      </c>
      <c r="N47" s="30">
        <v>0</v>
      </c>
      <c r="O47" s="30">
        <v>0</v>
      </c>
      <c r="P47" s="30">
        <f t="shared" si="3"/>
        <v>3.7594936708860757E-2</v>
      </c>
      <c r="Q47" s="28">
        <f t="shared" si="4"/>
        <v>3746240.6693670885</v>
      </c>
      <c r="R47" s="31">
        <v>150037</v>
      </c>
      <c r="S47" s="28">
        <v>626</v>
      </c>
      <c r="T47" s="28">
        <f t="shared" si="5"/>
        <v>150663</v>
      </c>
      <c r="U47" s="28">
        <v>151779</v>
      </c>
      <c r="V47" s="29">
        <v>673895</v>
      </c>
      <c r="W47" s="28">
        <f t="shared" si="8"/>
        <v>2769903.6693670885</v>
      </c>
      <c r="X47" s="28">
        <f t="shared" si="6"/>
        <v>-100043.33063291153</v>
      </c>
      <c r="Y47" s="32">
        <f t="shared" si="7"/>
        <v>-3.4858947093068804E-2</v>
      </c>
      <c r="Z47" s="33">
        <v>7.0000000000000007E-2</v>
      </c>
      <c r="AA47" s="28">
        <f t="shared" si="9"/>
        <v>252735.28000000003</v>
      </c>
      <c r="AB47" s="28">
        <f t="shared" si="10"/>
        <v>3022638.9493670883</v>
      </c>
    </row>
    <row r="48" spans="1:28" x14ac:dyDescent="0.25">
      <c r="A48" s="27" t="s">
        <v>56</v>
      </c>
      <c r="B48" s="27" t="s">
        <v>311</v>
      </c>
      <c r="C48" s="34">
        <v>5083357</v>
      </c>
      <c r="D48" s="34">
        <v>606061</v>
      </c>
      <c r="E48" s="28">
        <f t="shared" si="0"/>
        <v>5689418</v>
      </c>
      <c r="F48" s="28">
        <v>402582</v>
      </c>
      <c r="G48" s="28">
        <v>13239</v>
      </c>
      <c r="H48" s="28">
        <f t="shared" si="1"/>
        <v>415821</v>
      </c>
      <c r="I48" s="28">
        <v>282000</v>
      </c>
      <c r="J48" s="29">
        <v>238729</v>
      </c>
      <c r="K48" s="28">
        <f t="shared" si="2"/>
        <v>6625968</v>
      </c>
      <c r="L48" s="30">
        <v>0.03</v>
      </c>
      <c r="M48" s="30">
        <v>1.6494845360824743E-2</v>
      </c>
      <c r="N48" s="30">
        <v>7.7319587628865976E-4</v>
      </c>
      <c r="O48" s="30">
        <v>0</v>
      </c>
      <c r="P48" s="30">
        <f t="shared" si="3"/>
        <v>4.7268041237113395E-2</v>
      </c>
      <c r="Q48" s="28">
        <f t="shared" si="4"/>
        <v>6939164.5286597935</v>
      </c>
      <c r="R48" s="31">
        <v>384439</v>
      </c>
      <c r="S48" s="28">
        <v>2581</v>
      </c>
      <c r="T48" s="28">
        <f t="shared" si="5"/>
        <v>387020</v>
      </c>
      <c r="U48" s="28">
        <v>305460</v>
      </c>
      <c r="V48" s="29">
        <v>931179</v>
      </c>
      <c r="W48" s="28">
        <f t="shared" si="8"/>
        <v>5315505.5286597935</v>
      </c>
      <c r="X48" s="28">
        <f t="shared" si="6"/>
        <v>-373912.47134020645</v>
      </c>
      <c r="Y48" s="32">
        <f t="shared" si="7"/>
        <v>-6.5720689065244711E-2</v>
      </c>
      <c r="Z48" s="33">
        <v>7.0000000000000007E-2</v>
      </c>
      <c r="AA48" s="28">
        <f t="shared" si="9"/>
        <v>463817.76000000007</v>
      </c>
      <c r="AB48" s="28">
        <f t="shared" si="10"/>
        <v>5779323.2886597933</v>
      </c>
    </row>
    <row r="49" spans="1:28" x14ac:dyDescent="0.25">
      <c r="A49" s="27" t="s">
        <v>57</v>
      </c>
      <c r="B49" s="27" t="s">
        <v>312</v>
      </c>
      <c r="C49" s="34">
        <v>3636364</v>
      </c>
      <c r="D49" s="34">
        <v>0</v>
      </c>
      <c r="E49" s="28">
        <f t="shared" si="0"/>
        <v>3636364</v>
      </c>
      <c r="F49" s="28">
        <v>239225</v>
      </c>
      <c r="G49" s="28">
        <v>530</v>
      </c>
      <c r="H49" s="28">
        <f t="shared" si="1"/>
        <v>239755</v>
      </c>
      <c r="I49" s="28">
        <v>437471</v>
      </c>
      <c r="J49" s="29">
        <v>106677</v>
      </c>
      <c r="K49" s="28">
        <f t="shared" si="2"/>
        <v>4420267</v>
      </c>
      <c r="L49" s="30">
        <v>0.03</v>
      </c>
      <c r="M49" s="30">
        <v>0</v>
      </c>
      <c r="N49" s="30">
        <v>0</v>
      </c>
      <c r="O49" s="30">
        <v>8.2949308755760377E-3</v>
      </c>
      <c r="P49" s="30">
        <f t="shared" si="3"/>
        <v>3.8294930875576033E-2</v>
      </c>
      <c r="Q49" s="28">
        <f t="shared" si="4"/>
        <v>4589540.8192165894</v>
      </c>
      <c r="R49" s="31">
        <v>188480</v>
      </c>
      <c r="S49" s="28">
        <v>77</v>
      </c>
      <c r="T49" s="28">
        <f t="shared" si="5"/>
        <v>188557</v>
      </c>
      <c r="U49" s="28">
        <v>443378</v>
      </c>
      <c r="V49" s="29">
        <v>333458</v>
      </c>
      <c r="W49" s="28">
        <f t="shared" si="8"/>
        <v>3624147.8192165894</v>
      </c>
      <c r="X49" s="28">
        <f t="shared" si="6"/>
        <v>-12216.180783410557</v>
      </c>
      <c r="Y49" s="32">
        <f t="shared" si="7"/>
        <v>-3.3594493794929653E-3</v>
      </c>
      <c r="Z49" s="33">
        <v>7.0000000000000007E-2</v>
      </c>
      <c r="AA49" s="28">
        <f t="shared" si="9"/>
        <v>309418.69</v>
      </c>
      <c r="AB49" s="28">
        <f t="shared" si="10"/>
        <v>3933566.5092165894</v>
      </c>
    </row>
    <row r="50" spans="1:28" x14ac:dyDescent="0.25">
      <c r="A50" s="27" t="s">
        <v>58</v>
      </c>
      <c r="B50" s="27" t="s">
        <v>313</v>
      </c>
      <c r="C50" s="34">
        <v>3509599.97</v>
      </c>
      <c r="D50" s="34">
        <v>326188</v>
      </c>
      <c r="E50" s="28">
        <f t="shared" si="0"/>
        <v>3835787.97</v>
      </c>
      <c r="F50" s="28">
        <v>215942</v>
      </c>
      <c r="G50" s="28">
        <v>116</v>
      </c>
      <c r="H50" s="28">
        <f t="shared" si="1"/>
        <v>216058</v>
      </c>
      <c r="I50" s="28">
        <v>56651</v>
      </c>
      <c r="J50" s="29">
        <v>191615</v>
      </c>
      <c r="K50" s="28">
        <f t="shared" si="2"/>
        <v>4300111.9700000007</v>
      </c>
      <c r="L50" s="30">
        <v>0.03</v>
      </c>
      <c r="M50" s="30">
        <v>0</v>
      </c>
      <c r="N50" s="30">
        <v>0</v>
      </c>
      <c r="O50" s="30">
        <v>3.9473684210526308E-3</v>
      </c>
      <c r="P50" s="30">
        <f t="shared" si="3"/>
        <v>3.3947368421052629E-2</v>
      </c>
      <c r="Q50" s="28">
        <f t="shared" si="4"/>
        <v>4446089.4552973695</v>
      </c>
      <c r="R50" s="31">
        <v>236871</v>
      </c>
      <c r="S50" s="28">
        <v>178</v>
      </c>
      <c r="T50" s="28">
        <f t="shared" si="5"/>
        <v>237049</v>
      </c>
      <c r="U50" s="28">
        <v>101669</v>
      </c>
      <c r="V50" s="29">
        <v>495966</v>
      </c>
      <c r="W50" s="28">
        <f t="shared" si="8"/>
        <v>3611405.4552973695</v>
      </c>
      <c r="X50" s="28">
        <f t="shared" si="6"/>
        <v>-224382.51470263069</v>
      </c>
      <c r="Y50" s="32">
        <f t="shared" si="7"/>
        <v>-5.8497111012794242E-2</v>
      </c>
      <c r="Z50" s="33">
        <v>7.0000000000000007E-2</v>
      </c>
      <c r="AA50" s="28">
        <f t="shared" si="9"/>
        <v>301007.8379000001</v>
      </c>
      <c r="AB50" s="28">
        <f t="shared" si="10"/>
        <v>3912413.2931973697</v>
      </c>
    </row>
    <row r="51" spans="1:28" x14ac:dyDescent="0.25">
      <c r="A51" s="27" t="s">
        <v>59</v>
      </c>
      <c r="B51" s="27" t="s">
        <v>314</v>
      </c>
      <c r="C51" s="34">
        <v>3262185.2</v>
      </c>
      <c r="D51" s="34">
        <v>42272.71</v>
      </c>
      <c r="E51" s="28">
        <f t="shared" si="0"/>
        <v>3304457.91</v>
      </c>
      <c r="F51" s="28">
        <v>287829</v>
      </c>
      <c r="G51" s="28">
        <v>350</v>
      </c>
      <c r="H51" s="28">
        <f t="shared" si="1"/>
        <v>288179</v>
      </c>
      <c r="I51" s="28">
        <v>242263</v>
      </c>
      <c r="J51" s="29">
        <v>112595</v>
      </c>
      <c r="K51" s="28">
        <f t="shared" si="2"/>
        <v>3947494.91</v>
      </c>
      <c r="L51" s="30">
        <v>0.03</v>
      </c>
      <c r="M51" s="30">
        <v>0</v>
      </c>
      <c r="N51" s="30">
        <v>0</v>
      </c>
      <c r="O51" s="30">
        <v>1.5566037735849057E-2</v>
      </c>
      <c r="P51" s="30">
        <f t="shared" si="3"/>
        <v>4.5566037735849052E-2</v>
      </c>
      <c r="Q51" s="28">
        <f t="shared" si="4"/>
        <v>4127366.612031132</v>
      </c>
      <c r="R51" s="31">
        <v>297907</v>
      </c>
      <c r="S51" s="28">
        <v>373</v>
      </c>
      <c r="T51" s="28">
        <f t="shared" si="5"/>
        <v>298280</v>
      </c>
      <c r="U51" s="28">
        <v>221201</v>
      </c>
      <c r="V51" s="29">
        <v>410868</v>
      </c>
      <c r="W51" s="28">
        <f t="shared" si="8"/>
        <v>3197017.612031132</v>
      </c>
      <c r="X51" s="28">
        <f t="shared" si="6"/>
        <v>-107440.29796886817</v>
      </c>
      <c r="Y51" s="32">
        <f t="shared" si="7"/>
        <v>-3.251374382579688E-2</v>
      </c>
      <c r="Z51" s="33">
        <v>7.0000000000000007E-2</v>
      </c>
      <c r="AA51" s="28">
        <f t="shared" si="9"/>
        <v>276324.64370000002</v>
      </c>
      <c r="AB51" s="28">
        <f t="shared" si="10"/>
        <v>3473342.2557311319</v>
      </c>
    </row>
    <row r="52" spans="1:28" x14ac:dyDescent="0.25">
      <c r="A52" s="27" t="s">
        <v>60</v>
      </c>
      <c r="B52" s="27" t="s">
        <v>315</v>
      </c>
      <c r="C52" s="34">
        <v>4099696.34</v>
      </c>
      <c r="D52" s="34">
        <v>505051</v>
      </c>
      <c r="E52" s="28">
        <f t="shared" si="0"/>
        <v>4604747.34</v>
      </c>
      <c r="F52" s="28">
        <v>436939</v>
      </c>
      <c r="G52" s="28">
        <v>7382</v>
      </c>
      <c r="H52" s="28">
        <f t="shared" si="1"/>
        <v>444321</v>
      </c>
      <c r="I52" s="28">
        <v>222226</v>
      </c>
      <c r="J52" s="29">
        <v>56195</v>
      </c>
      <c r="K52" s="28">
        <f t="shared" si="2"/>
        <v>5327489.34</v>
      </c>
      <c r="L52" s="30">
        <v>0.03</v>
      </c>
      <c r="M52" s="30">
        <v>1.752988047808765E-2</v>
      </c>
      <c r="N52" s="30">
        <v>0</v>
      </c>
      <c r="O52" s="30">
        <v>5.3784860557768927E-3</v>
      </c>
      <c r="P52" s="30">
        <f t="shared" si="3"/>
        <v>5.2908366533864541E-2</v>
      </c>
      <c r="Q52" s="28">
        <f t="shared" si="4"/>
        <v>5609358.0987059763</v>
      </c>
      <c r="R52" s="31">
        <v>389812</v>
      </c>
      <c r="S52" s="28">
        <v>5364</v>
      </c>
      <c r="T52" s="28">
        <f t="shared" si="5"/>
        <v>395176</v>
      </c>
      <c r="U52" s="28">
        <v>191256</v>
      </c>
      <c r="V52" s="29">
        <v>476942</v>
      </c>
      <c r="W52" s="28">
        <f t="shared" si="8"/>
        <v>4545984.0987059763</v>
      </c>
      <c r="X52" s="28">
        <f t="shared" si="6"/>
        <v>-58763.241294023581</v>
      </c>
      <c r="Y52" s="32">
        <f t="shared" si="7"/>
        <v>-1.2761447470432457E-2</v>
      </c>
      <c r="Z52" s="33">
        <v>7.0000000000000007E-2</v>
      </c>
      <c r="AA52" s="28">
        <f t="shared" si="9"/>
        <v>372924.25380000001</v>
      </c>
      <c r="AB52" s="28">
        <f t="shared" si="10"/>
        <v>4918908.3525059763</v>
      </c>
    </row>
    <row r="53" spans="1:28" x14ac:dyDescent="0.25">
      <c r="A53" s="27" t="s">
        <v>61</v>
      </c>
      <c r="B53" s="27" t="s">
        <v>316</v>
      </c>
      <c r="C53" s="34">
        <v>14070239</v>
      </c>
      <c r="D53" s="34">
        <v>606061</v>
      </c>
      <c r="E53" s="28">
        <f t="shared" si="0"/>
        <v>14676300</v>
      </c>
      <c r="F53" s="28">
        <v>1224446</v>
      </c>
      <c r="G53" s="28">
        <v>25</v>
      </c>
      <c r="H53" s="28">
        <f t="shared" si="1"/>
        <v>1224471</v>
      </c>
      <c r="I53" s="28">
        <v>895492</v>
      </c>
      <c r="J53" s="29">
        <v>4822067</v>
      </c>
      <c r="K53" s="28">
        <f t="shared" si="2"/>
        <v>21618330</v>
      </c>
      <c r="L53" s="30">
        <v>0.03</v>
      </c>
      <c r="M53" s="30">
        <v>0</v>
      </c>
      <c r="N53" s="30">
        <v>2.8114663726571112E-3</v>
      </c>
      <c r="O53" s="30">
        <v>7.6074972436604178E-3</v>
      </c>
      <c r="P53" s="30">
        <f t="shared" si="3"/>
        <v>4.0418963616317527E-2</v>
      </c>
      <c r="Q53" s="28">
        <f t="shared" si="4"/>
        <v>22492120.493715547</v>
      </c>
      <c r="R53" s="31">
        <v>1072125</v>
      </c>
      <c r="S53" s="28">
        <v>554</v>
      </c>
      <c r="T53" s="28">
        <f t="shared" si="5"/>
        <v>1072679</v>
      </c>
      <c r="U53" s="28">
        <v>905662</v>
      </c>
      <c r="V53" s="29">
        <v>4722333</v>
      </c>
      <c r="W53" s="28">
        <f t="shared" si="8"/>
        <v>15791446.493715547</v>
      </c>
      <c r="X53" s="28">
        <f t="shared" si="6"/>
        <v>1115146.493715547</v>
      </c>
      <c r="Y53" s="32">
        <f t="shared" si="7"/>
        <v>7.5982808590417686E-2</v>
      </c>
      <c r="Z53" s="33">
        <v>0.06</v>
      </c>
      <c r="AA53" s="28">
        <f t="shared" si="9"/>
        <v>1297099.8</v>
      </c>
      <c r="AB53" s="28">
        <f t="shared" si="10"/>
        <v>17088546.293715548</v>
      </c>
    </row>
    <row r="54" spans="1:28" x14ac:dyDescent="0.25">
      <c r="A54" s="27" t="s">
        <v>62</v>
      </c>
      <c r="B54" s="27" t="s">
        <v>317</v>
      </c>
      <c r="C54" s="34">
        <v>9371627.8300000001</v>
      </c>
      <c r="D54" s="34">
        <v>218183.38</v>
      </c>
      <c r="E54" s="28">
        <f t="shared" si="0"/>
        <v>9589811.2100000009</v>
      </c>
      <c r="F54" s="28">
        <v>990776</v>
      </c>
      <c r="G54" s="28">
        <v>224</v>
      </c>
      <c r="H54" s="28">
        <f t="shared" si="1"/>
        <v>991000</v>
      </c>
      <c r="I54" s="28">
        <v>502336</v>
      </c>
      <c r="J54" s="29">
        <v>142467</v>
      </c>
      <c r="K54" s="28">
        <f t="shared" si="2"/>
        <v>11225614.210000001</v>
      </c>
      <c r="L54" s="30">
        <v>0.03</v>
      </c>
      <c r="M54" s="30">
        <v>0</v>
      </c>
      <c r="N54" s="30">
        <v>9.3457943925233638E-4</v>
      </c>
      <c r="O54" s="30">
        <v>4.6728971962616819E-3</v>
      </c>
      <c r="P54" s="30">
        <f t="shared" si="3"/>
        <v>3.5607476635514015E-2</v>
      </c>
      <c r="Q54" s="28">
        <f t="shared" si="4"/>
        <v>11625330.00570187</v>
      </c>
      <c r="R54" s="31">
        <v>994128</v>
      </c>
      <c r="S54" s="28">
        <v>236</v>
      </c>
      <c r="T54" s="28">
        <f t="shared" si="5"/>
        <v>994364</v>
      </c>
      <c r="U54" s="28">
        <v>475029</v>
      </c>
      <c r="V54" s="29">
        <v>1163700</v>
      </c>
      <c r="W54" s="28">
        <f t="shared" si="8"/>
        <v>8992237.0057018697</v>
      </c>
      <c r="X54" s="28">
        <f t="shared" si="6"/>
        <v>-597574.20429813117</v>
      </c>
      <c r="Y54" s="32">
        <f t="shared" si="7"/>
        <v>-6.2313448222525658E-2</v>
      </c>
      <c r="Z54" s="33">
        <v>0.06</v>
      </c>
      <c r="AA54" s="28">
        <f t="shared" si="9"/>
        <v>673536.85259999998</v>
      </c>
      <c r="AB54" s="28">
        <f t="shared" si="10"/>
        <v>9665773.8583018705</v>
      </c>
    </row>
    <row r="55" spans="1:28" x14ac:dyDescent="0.25">
      <c r="A55" s="27" t="s">
        <v>63</v>
      </c>
      <c r="B55" s="27" t="s">
        <v>318</v>
      </c>
      <c r="C55" s="34">
        <v>2878788</v>
      </c>
      <c r="D55" s="34">
        <v>186869</v>
      </c>
      <c r="E55" s="28">
        <f t="shared" si="0"/>
        <v>3065657</v>
      </c>
      <c r="F55" s="28">
        <v>189468</v>
      </c>
      <c r="G55" s="28">
        <v>526</v>
      </c>
      <c r="H55" s="28">
        <f t="shared" si="1"/>
        <v>189994</v>
      </c>
      <c r="I55" s="28">
        <v>247855</v>
      </c>
      <c r="J55" s="29">
        <v>825493</v>
      </c>
      <c r="K55" s="28">
        <f t="shared" si="2"/>
        <v>4328999</v>
      </c>
      <c r="L55" s="30">
        <v>0.03</v>
      </c>
      <c r="M55" s="30">
        <v>0</v>
      </c>
      <c r="N55" s="30">
        <v>0</v>
      </c>
      <c r="O55" s="30">
        <v>1.0600706713780918E-3</v>
      </c>
      <c r="P55" s="30">
        <f t="shared" si="3"/>
        <v>3.1060070671378091E-2</v>
      </c>
      <c r="Q55" s="28">
        <f t="shared" si="4"/>
        <v>4463458.0148763247</v>
      </c>
      <c r="R55" s="31">
        <v>315857</v>
      </c>
      <c r="S55" s="28">
        <v>603</v>
      </c>
      <c r="T55" s="28">
        <f t="shared" si="5"/>
        <v>316460</v>
      </c>
      <c r="U55" s="28">
        <v>235694</v>
      </c>
      <c r="V55" s="29">
        <v>1129067</v>
      </c>
      <c r="W55" s="28">
        <f t="shared" si="8"/>
        <v>2782237.0148763247</v>
      </c>
      <c r="X55" s="28">
        <f t="shared" si="6"/>
        <v>-283419.98512367532</v>
      </c>
      <c r="Y55" s="32">
        <f t="shared" si="7"/>
        <v>-9.2449998523538454E-2</v>
      </c>
      <c r="Z55" s="33">
        <v>7.0000000000000007E-2</v>
      </c>
      <c r="AA55" s="28">
        <f t="shared" si="9"/>
        <v>303029.93000000005</v>
      </c>
      <c r="AB55" s="28">
        <f t="shared" si="10"/>
        <v>3085266.9448763249</v>
      </c>
    </row>
    <row r="56" spans="1:28" x14ac:dyDescent="0.25">
      <c r="A56" s="27" t="s">
        <v>64</v>
      </c>
      <c r="B56" s="27" t="s">
        <v>319</v>
      </c>
      <c r="C56" s="34">
        <v>5750000</v>
      </c>
      <c r="D56" s="34">
        <v>350000</v>
      </c>
      <c r="E56" s="28">
        <f t="shared" si="0"/>
        <v>6100000</v>
      </c>
      <c r="F56" s="28">
        <v>435792</v>
      </c>
      <c r="G56" s="28">
        <v>404</v>
      </c>
      <c r="H56" s="28">
        <f t="shared" si="1"/>
        <v>436196</v>
      </c>
      <c r="I56" s="28">
        <v>314944</v>
      </c>
      <c r="J56" s="29">
        <v>457590</v>
      </c>
      <c r="K56" s="28">
        <f t="shared" si="2"/>
        <v>7308730</v>
      </c>
      <c r="L56" s="30">
        <v>0.03</v>
      </c>
      <c r="M56" s="30">
        <v>0</v>
      </c>
      <c r="N56" s="30">
        <v>1.1363636363636363E-3</v>
      </c>
      <c r="O56" s="30">
        <v>0</v>
      </c>
      <c r="P56" s="30">
        <f t="shared" si="3"/>
        <v>3.1136363636363636E-2</v>
      </c>
      <c r="Q56" s="28">
        <f t="shared" si="4"/>
        <v>7536297.2750000004</v>
      </c>
      <c r="R56" s="31">
        <v>435685</v>
      </c>
      <c r="S56" s="28">
        <v>1005</v>
      </c>
      <c r="T56" s="28">
        <f t="shared" si="5"/>
        <v>436690</v>
      </c>
      <c r="U56" s="28">
        <v>388034</v>
      </c>
      <c r="V56" s="29">
        <v>977722</v>
      </c>
      <c r="W56" s="28">
        <f t="shared" si="8"/>
        <v>5733851.2750000004</v>
      </c>
      <c r="X56" s="28">
        <f t="shared" si="6"/>
        <v>-366148.72499999963</v>
      </c>
      <c r="Y56" s="32">
        <f t="shared" si="7"/>
        <v>-6.0024381147540926E-2</v>
      </c>
      <c r="Z56" s="33">
        <v>7.0000000000000007E-2</v>
      </c>
      <c r="AA56" s="28">
        <f t="shared" si="9"/>
        <v>511611.10000000003</v>
      </c>
      <c r="AB56" s="28">
        <f t="shared" si="10"/>
        <v>6245462.375</v>
      </c>
    </row>
    <row r="57" spans="1:28" x14ac:dyDescent="0.25">
      <c r="A57" s="27" t="s">
        <v>65</v>
      </c>
      <c r="B57" s="27" t="s">
        <v>320</v>
      </c>
      <c r="C57" s="34">
        <v>3187273</v>
      </c>
      <c r="D57" s="34">
        <v>225758</v>
      </c>
      <c r="E57" s="28">
        <f t="shared" si="0"/>
        <v>3413031</v>
      </c>
      <c r="F57" s="28">
        <v>219792</v>
      </c>
      <c r="G57" s="28">
        <v>420</v>
      </c>
      <c r="H57" s="28">
        <f t="shared" si="1"/>
        <v>220212</v>
      </c>
      <c r="I57" s="28">
        <v>149992</v>
      </c>
      <c r="J57" s="29">
        <v>350359</v>
      </c>
      <c r="K57" s="28">
        <f t="shared" si="2"/>
        <v>4133594</v>
      </c>
      <c r="L57" s="30">
        <v>0.03</v>
      </c>
      <c r="M57" s="30">
        <v>0</v>
      </c>
      <c r="N57" s="30">
        <v>0</v>
      </c>
      <c r="O57" s="30">
        <v>1.3291139240506329E-2</v>
      </c>
      <c r="P57" s="30">
        <f t="shared" si="3"/>
        <v>4.3291139240506329E-2</v>
      </c>
      <c r="Q57" s="28">
        <f t="shared" si="4"/>
        <v>4312541.9934177212</v>
      </c>
      <c r="R57" s="31">
        <v>186918</v>
      </c>
      <c r="S57" s="28">
        <v>883</v>
      </c>
      <c r="T57" s="28">
        <f t="shared" si="5"/>
        <v>187801</v>
      </c>
      <c r="U57" s="28">
        <v>147891</v>
      </c>
      <c r="V57" s="29">
        <v>579241</v>
      </c>
      <c r="W57" s="28">
        <f t="shared" si="8"/>
        <v>3397608.9934177212</v>
      </c>
      <c r="X57" s="28">
        <f t="shared" si="6"/>
        <v>-15422.006582278758</v>
      </c>
      <c r="Y57" s="32">
        <f t="shared" si="7"/>
        <v>-4.518566219374731E-3</v>
      </c>
      <c r="Z57" s="33">
        <v>7.0000000000000007E-2</v>
      </c>
      <c r="AA57" s="28">
        <f t="shared" si="9"/>
        <v>289351.58</v>
      </c>
      <c r="AB57" s="28">
        <f t="shared" si="10"/>
        <v>3686960.5734177213</v>
      </c>
    </row>
    <row r="58" spans="1:28" x14ac:dyDescent="0.25">
      <c r="A58" s="27" t="s">
        <v>66</v>
      </c>
      <c r="B58" s="27" t="s">
        <v>321</v>
      </c>
      <c r="C58" s="34">
        <v>8222424</v>
      </c>
      <c r="D58" s="34">
        <v>541414</v>
      </c>
      <c r="E58" s="28">
        <f t="shared" si="0"/>
        <v>8763838</v>
      </c>
      <c r="F58" s="28">
        <v>1086239</v>
      </c>
      <c r="G58" s="28">
        <v>8623</v>
      </c>
      <c r="H58" s="28">
        <f t="shared" si="1"/>
        <v>1094862</v>
      </c>
      <c r="I58" s="28">
        <v>472796</v>
      </c>
      <c r="J58" s="29">
        <v>104198</v>
      </c>
      <c r="K58" s="28">
        <f t="shared" si="2"/>
        <v>10435694</v>
      </c>
      <c r="L58" s="30">
        <v>0.03</v>
      </c>
      <c r="M58" s="30">
        <v>0</v>
      </c>
      <c r="N58" s="30">
        <v>0</v>
      </c>
      <c r="O58" s="30">
        <v>5.8860759493670886E-3</v>
      </c>
      <c r="P58" s="30">
        <f t="shared" si="3"/>
        <v>3.5886075949367088E-2</v>
      </c>
      <c r="Q58" s="28">
        <f t="shared" si="4"/>
        <v>10810190.107468354</v>
      </c>
      <c r="R58" s="31">
        <v>1173125</v>
      </c>
      <c r="S58" s="28">
        <v>6755</v>
      </c>
      <c r="T58" s="28">
        <f t="shared" si="5"/>
        <v>1179880</v>
      </c>
      <c r="U58" s="28">
        <v>485375</v>
      </c>
      <c r="V58" s="29">
        <v>1297343</v>
      </c>
      <c r="W58" s="28">
        <f t="shared" si="8"/>
        <v>7847592.1074683536</v>
      </c>
      <c r="X58" s="28">
        <f t="shared" si="6"/>
        <v>-916245.89253164642</v>
      </c>
      <c r="Y58" s="32">
        <f t="shared" si="7"/>
        <v>-0.10454847437066345</v>
      </c>
      <c r="Z58" s="33">
        <v>0.06</v>
      </c>
      <c r="AA58" s="28">
        <f t="shared" si="9"/>
        <v>626141.64</v>
      </c>
      <c r="AB58" s="28">
        <f t="shared" si="10"/>
        <v>8473733.7474683542</v>
      </c>
    </row>
    <row r="59" spans="1:28" x14ac:dyDescent="0.25">
      <c r="A59" s="27" t="s">
        <v>67</v>
      </c>
      <c r="B59" s="27" t="s">
        <v>322</v>
      </c>
      <c r="C59" s="34">
        <v>3046537</v>
      </c>
      <c r="D59" s="34">
        <v>101010</v>
      </c>
      <c r="E59" s="28">
        <f t="shared" si="0"/>
        <v>3147547</v>
      </c>
      <c r="F59" s="28">
        <v>160213</v>
      </c>
      <c r="G59" s="28">
        <v>204</v>
      </c>
      <c r="H59" s="28">
        <f t="shared" si="1"/>
        <v>160417</v>
      </c>
      <c r="I59" s="28">
        <v>130452</v>
      </c>
      <c r="J59" s="29">
        <v>16724</v>
      </c>
      <c r="K59" s="28">
        <f t="shared" si="2"/>
        <v>3455140</v>
      </c>
      <c r="L59" s="30">
        <v>0.03</v>
      </c>
      <c r="M59" s="30">
        <v>4.0718562874251497E-2</v>
      </c>
      <c r="N59" s="30">
        <v>0</v>
      </c>
      <c r="O59" s="30">
        <v>7.18562874251497E-3</v>
      </c>
      <c r="P59" s="30">
        <f t="shared" si="3"/>
        <v>7.7904191616766455E-2</v>
      </c>
      <c r="Q59" s="28">
        <f t="shared" si="4"/>
        <v>3724309.8886227543</v>
      </c>
      <c r="R59" s="31">
        <v>155239</v>
      </c>
      <c r="S59" s="28">
        <v>316</v>
      </c>
      <c r="T59" s="28">
        <f t="shared" si="5"/>
        <v>155555</v>
      </c>
      <c r="U59" s="28">
        <v>122912</v>
      </c>
      <c r="V59" s="29">
        <v>314049</v>
      </c>
      <c r="W59" s="28">
        <f t="shared" si="8"/>
        <v>3131793.8886227543</v>
      </c>
      <c r="X59" s="28">
        <f t="shared" si="6"/>
        <v>-15753.111377245747</v>
      </c>
      <c r="Y59" s="32">
        <f t="shared" si="7"/>
        <v>-5.0048851938496062E-3</v>
      </c>
      <c r="Z59" s="33">
        <v>7.0000000000000007E-2</v>
      </c>
      <c r="AA59" s="28">
        <f t="shared" si="9"/>
        <v>241859.80000000002</v>
      </c>
      <c r="AB59" s="28">
        <f t="shared" si="10"/>
        <v>3373653.6886227541</v>
      </c>
    </row>
    <row r="60" spans="1:28" x14ac:dyDescent="0.25">
      <c r="A60" s="27" t="s">
        <v>68</v>
      </c>
      <c r="B60" s="27" t="s">
        <v>323</v>
      </c>
      <c r="C60" s="34">
        <v>3080808</v>
      </c>
      <c r="D60" s="34">
        <v>0</v>
      </c>
      <c r="E60" s="28">
        <f t="shared" si="0"/>
        <v>3080808</v>
      </c>
      <c r="F60" s="28">
        <v>119468</v>
      </c>
      <c r="G60" s="28">
        <v>214</v>
      </c>
      <c r="H60" s="28">
        <f t="shared" si="1"/>
        <v>119682</v>
      </c>
      <c r="I60" s="28">
        <v>82888</v>
      </c>
      <c r="J60" s="29">
        <v>11073</v>
      </c>
      <c r="K60" s="28">
        <f t="shared" si="2"/>
        <v>3294451</v>
      </c>
      <c r="L60" s="30">
        <v>0.03</v>
      </c>
      <c r="M60" s="30">
        <v>2.3841059602649008E-2</v>
      </c>
      <c r="N60" s="30">
        <v>2.980132450331126E-3</v>
      </c>
      <c r="O60" s="30">
        <v>5.9602649006622521E-3</v>
      </c>
      <c r="P60" s="30">
        <f t="shared" si="3"/>
        <v>6.2781456953642387E-2</v>
      </c>
      <c r="Q60" s="28">
        <f t="shared" si="4"/>
        <v>3501281.4336423841</v>
      </c>
      <c r="R60" s="31">
        <v>120681</v>
      </c>
      <c r="S60" s="28">
        <v>39</v>
      </c>
      <c r="T60" s="28">
        <f t="shared" si="5"/>
        <v>120720</v>
      </c>
      <c r="U60" s="28">
        <v>84593</v>
      </c>
      <c r="V60" s="29">
        <v>259438</v>
      </c>
      <c r="W60" s="28">
        <f t="shared" si="8"/>
        <v>3036530.4336423841</v>
      </c>
      <c r="X60" s="28">
        <f t="shared" si="6"/>
        <v>-44277.566357615869</v>
      </c>
      <c r="Y60" s="32">
        <f t="shared" si="7"/>
        <v>-1.4372062899608112E-2</v>
      </c>
      <c r="Z60" s="33">
        <v>7.0000000000000007E-2</v>
      </c>
      <c r="AA60" s="28">
        <f t="shared" si="9"/>
        <v>230611.57000000004</v>
      </c>
      <c r="AB60" s="28">
        <f t="shared" si="10"/>
        <v>3267142.003642384</v>
      </c>
    </row>
    <row r="61" spans="1:28" x14ac:dyDescent="0.25">
      <c r="A61" s="27" t="s">
        <v>69</v>
      </c>
      <c r="B61" s="27" t="s">
        <v>324</v>
      </c>
      <c r="C61" s="34">
        <v>3013458</v>
      </c>
      <c r="D61" s="34">
        <v>409091</v>
      </c>
      <c r="E61" s="28">
        <f t="shared" si="0"/>
        <v>3422549</v>
      </c>
      <c r="F61" s="28">
        <v>180651</v>
      </c>
      <c r="G61" s="28">
        <v>1961</v>
      </c>
      <c r="H61" s="28">
        <f t="shared" si="1"/>
        <v>182612</v>
      </c>
      <c r="I61" s="28">
        <v>108591</v>
      </c>
      <c r="J61" s="29">
        <v>125919</v>
      </c>
      <c r="K61" s="28">
        <f t="shared" si="2"/>
        <v>3839671</v>
      </c>
      <c r="L61" s="30">
        <v>0.03</v>
      </c>
      <c r="M61" s="30">
        <v>0</v>
      </c>
      <c r="N61" s="30">
        <v>0</v>
      </c>
      <c r="O61" s="30">
        <v>1.5882352941176469E-2</v>
      </c>
      <c r="P61" s="30">
        <f t="shared" si="3"/>
        <v>4.5882352941176471E-2</v>
      </c>
      <c r="Q61" s="28">
        <f t="shared" si="4"/>
        <v>4015844.14</v>
      </c>
      <c r="R61" s="31">
        <v>214219</v>
      </c>
      <c r="S61" s="28">
        <v>1989</v>
      </c>
      <c r="T61" s="28">
        <f t="shared" si="5"/>
        <v>216208</v>
      </c>
      <c r="U61" s="28">
        <v>113492</v>
      </c>
      <c r="V61" s="29">
        <v>375252</v>
      </c>
      <c r="W61" s="28">
        <f t="shared" si="8"/>
        <v>3310892.14</v>
      </c>
      <c r="X61" s="28">
        <f t="shared" si="6"/>
        <v>-111656.85999999987</v>
      </c>
      <c r="Y61" s="32">
        <f t="shared" si="7"/>
        <v>-3.2623889387704857E-2</v>
      </c>
      <c r="Z61" s="33">
        <v>7.0000000000000007E-2</v>
      </c>
      <c r="AA61" s="28">
        <f t="shared" si="9"/>
        <v>268776.97000000003</v>
      </c>
      <c r="AB61" s="28">
        <f t="shared" si="10"/>
        <v>3579669.1100000003</v>
      </c>
    </row>
    <row r="62" spans="1:28" x14ac:dyDescent="0.25">
      <c r="A62" s="27" t="s">
        <v>70</v>
      </c>
      <c r="B62" s="27" t="s">
        <v>325</v>
      </c>
      <c r="C62" s="34">
        <v>3376491.83</v>
      </c>
      <c r="D62" s="34">
        <v>126263</v>
      </c>
      <c r="E62" s="28">
        <f t="shared" si="0"/>
        <v>3502754.83</v>
      </c>
      <c r="F62" s="28">
        <v>188578</v>
      </c>
      <c r="G62" s="28">
        <v>1049</v>
      </c>
      <c r="H62" s="28">
        <f t="shared" si="1"/>
        <v>189627</v>
      </c>
      <c r="I62" s="28">
        <v>221110</v>
      </c>
      <c r="J62" s="29">
        <v>25187</v>
      </c>
      <c r="K62" s="28">
        <f t="shared" si="2"/>
        <v>3938678.83</v>
      </c>
      <c r="L62" s="30">
        <v>0.03</v>
      </c>
      <c r="M62" s="30">
        <v>0</v>
      </c>
      <c r="N62" s="30">
        <v>0</v>
      </c>
      <c r="O62" s="30">
        <v>3.4883720930232558E-3</v>
      </c>
      <c r="P62" s="30">
        <f t="shared" si="3"/>
        <v>3.3488372093023258E-2</v>
      </c>
      <c r="Q62" s="28">
        <f t="shared" si="4"/>
        <v>4070578.7722139535</v>
      </c>
      <c r="R62" s="31">
        <v>193667</v>
      </c>
      <c r="S62" s="28">
        <v>739</v>
      </c>
      <c r="T62" s="28">
        <f t="shared" si="5"/>
        <v>194406</v>
      </c>
      <c r="U62" s="28">
        <v>233359</v>
      </c>
      <c r="V62" s="29">
        <v>271313</v>
      </c>
      <c r="W62" s="28">
        <f t="shared" si="8"/>
        <v>3371500.7722139535</v>
      </c>
      <c r="X62" s="28">
        <f t="shared" si="6"/>
        <v>-131254.05778604653</v>
      </c>
      <c r="Y62" s="32">
        <f t="shared" si="7"/>
        <v>-3.7471665633545502E-2</v>
      </c>
      <c r="Z62" s="33">
        <v>7.0000000000000007E-2</v>
      </c>
      <c r="AA62" s="28">
        <f t="shared" si="9"/>
        <v>275707.51810000004</v>
      </c>
      <c r="AB62" s="28">
        <f t="shared" si="10"/>
        <v>3647208.2903139535</v>
      </c>
    </row>
    <row r="63" spans="1:28" x14ac:dyDescent="0.25">
      <c r="A63" s="27" t="s">
        <v>71</v>
      </c>
      <c r="B63" s="27" t="s">
        <v>326</v>
      </c>
      <c r="C63" s="34">
        <v>13890173.77</v>
      </c>
      <c r="D63" s="34">
        <v>0</v>
      </c>
      <c r="E63" s="28">
        <f t="shared" si="0"/>
        <v>13890173.77</v>
      </c>
      <c r="F63" s="28">
        <v>2825932</v>
      </c>
      <c r="G63" s="28">
        <v>0</v>
      </c>
      <c r="H63" s="28">
        <f t="shared" si="1"/>
        <v>2825932</v>
      </c>
      <c r="I63" s="28">
        <v>3118141</v>
      </c>
      <c r="J63" s="29">
        <v>29570003</v>
      </c>
      <c r="K63" s="28">
        <f t="shared" si="2"/>
        <v>49404249.769999996</v>
      </c>
      <c r="L63" s="30">
        <v>0.03</v>
      </c>
      <c r="M63" s="30">
        <v>2.3775827908293235E-3</v>
      </c>
      <c r="N63" s="30">
        <v>2.2502122841777526E-3</v>
      </c>
      <c r="O63" s="30">
        <v>8.4489102745542027E-3</v>
      </c>
      <c r="P63" s="30">
        <f t="shared" si="3"/>
        <v>4.3076705349561276E-2</v>
      </c>
      <c r="Q63" s="28">
        <f t="shared" si="4"/>
        <v>51532422.080358416</v>
      </c>
      <c r="R63" s="31">
        <v>3000000</v>
      </c>
      <c r="S63" s="28">
        <v>0</v>
      </c>
      <c r="T63" s="28">
        <f t="shared" si="5"/>
        <v>3000000</v>
      </c>
      <c r="U63" s="28">
        <v>3268236</v>
      </c>
      <c r="V63" s="29">
        <v>28168790</v>
      </c>
      <c r="W63" s="28">
        <f t="shared" si="8"/>
        <v>17095396.080358416</v>
      </c>
      <c r="X63" s="28">
        <f t="shared" si="6"/>
        <v>3205222.3103584163</v>
      </c>
      <c r="Y63" s="32">
        <f t="shared" si="7"/>
        <v>0.23075465890002442</v>
      </c>
      <c r="Z63" s="33">
        <v>0.05</v>
      </c>
      <c r="AA63" s="28">
        <f t="shared" si="9"/>
        <v>2470212.4885</v>
      </c>
      <c r="AB63" s="28">
        <f t="shared" si="10"/>
        <v>19565608.568858415</v>
      </c>
    </row>
    <row r="64" spans="1:28" x14ac:dyDescent="0.25">
      <c r="A64" s="27" t="s">
        <v>72</v>
      </c>
      <c r="B64" s="27" t="s">
        <v>327</v>
      </c>
      <c r="C64" s="34">
        <v>2754540</v>
      </c>
      <c r="D64" s="34">
        <v>338384</v>
      </c>
      <c r="E64" s="28">
        <f t="shared" si="0"/>
        <v>3092924</v>
      </c>
      <c r="F64" s="28">
        <v>331110</v>
      </c>
      <c r="G64" s="28">
        <v>3665</v>
      </c>
      <c r="H64" s="28">
        <f t="shared" si="1"/>
        <v>334775</v>
      </c>
      <c r="I64" s="28">
        <v>302360</v>
      </c>
      <c r="J64" s="29">
        <v>1960714</v>
      </c>
      <c r="K64" s="28">
        <f t="shared" si="2"/>
        <v>5690773</v>
      </c>
      <c r="L64" s="30">
        <v>0.03</v>
      </c>
      <c r="M64" s="30">
        <v>0</v>
      </c>
      <c r="N64" s="30">
        <v>0</v>
      </c>
      <c r="O64" s="30">
        <v>2.9197080291970801E-3</v>
      </c>
      <c r="P64" s="30">
        <f t="shared" si="3"/>
        <v>3.2919708029197081E-2</v>
      </c>
      <c r="Q64" s="28">
        <f t="shared" si="4"/>
        <v>5878111.5856204377</v>
      </c>
      <c r="R64" s="31">
        <v>335282</v>
      </c>
      <c r="S64" s="28">
        <v>3027</v>
      </c>
      <c r="T64" s="28">
        <f t="shared" si="5"/>
        <v>338309</v>
      </c>
      <c r="U64" s="28">
        <v>320907</v>
      </c>
      <c r="V64" s="29">
        <v>1856677</v>
      </c>
      <c r="W64" s="28">
        <f t="shared" si="8"/>
        <v>3362218.5856204377</v>
      </c>
      <c r="X64" s="28">
        <f t="shared" si="6"/>
        <v>269294.58562043775</v>
      </c>
      <c r="Y64" s="32">
        <f t="shared" si="7"/>
        <v>8.7067960810041811E-2</v>
      </c>
      <c r="Z64" s="33">
        <v>7.0000000000000007E-2</v>
      </c>
      <c r="AA64" s="28">
        <f t="shared" si="9"/>
        <v>398354.11000000004</v>
      </c>
      <c r="AB64" s="28">
        <f t="shared" si="10"/>
        <v>3760572.6956204376</v>
      </c>
    </row>
    <row r="65" spans="1:28" x14ac:dyDescent="0.25">
      <c r="A65" s="27" t="s">
        <v>73</v>
      </c>
      <c r="B65" s="27" t="s">
        <v>328</v>
      </c>
      <c r="C65" s="34">
        <v>6167761</v>
      </c>
      <c r="D65" s="34">
        <v>303030</v>
      </c>
      <c r="E65" s="28">
        <f t="shared" si="0"/>
        <v>6470791</v>
      </c>
      <c r="F65" s="28">
        <v>679937</v>
      </c>
      <c r="G65" s="28">
        <v>2083</v>
      </c>
      <c r="H65" s="28">
        <f t="shared" si="1"/>
        <v>682020</v>
      </c>
      <c r="I65" s="28">
        <v>525393</v>
      </c>
      <c r="J65" s="29">
        <v>4615175</v>
      </c>
      <c r="K65" s="28">
        <f t="shared" si="2"/>
        <v>12293379</v>
      </c>
      <c r="L65" s="30">
        <v>0.03</v>
      </c>
      <c r="M65" s="30">
        <v>2.2222222222222222E-3</v>
      </c>
      <c r="N65" s="30">
        <v>8.3333333333333339E-4</v>
      </c>
      <c r="O65" s="30">
        <v>5.1666666666666666E-3</v>
      </c>
      <c r="P65" s="30">
        <f t="shared" si="3"/>
        <v>3.822222222222222E-2</v>
      </c>
      <c r="Q65" s="28">
        <f t="shared" si="4"/>
        <v>12763259.264</v>
      </c>
      <c r="R65" s="31">
        <v>696745</v>
      </c>
      <c r="S65" s="28">
        <v>2248</v>
      </c>
      <c r="T65" s="28">
        <f t="shared" si="5"/>
        <v>698993</v>
      </c>
      <c r="U65" s="28">
        <v>509154</v>
      </c>
      <c r="V65" s="29">
        <v>4679061</v>
      </c>
      <c r="W65" s="28">
        <f t="shared" si="8"/>
        <v>6876051.2640000004</v>
      </c>
      <c r="X65" s="28">
        <f t="shared" si="6"/>
        <v>405260.26400000043</v>
      </c>
      <c r="Y65" s="32">
        <f t="shared" si="7"/>
        <v>6.26291691386726E-2</v>
      </c>
      <c r="Z65" s="33">
        <v>0.06</v>
      </c>
      <c r="AA65" s="28">
        <f t="shared" si="9"/>
        <v>737602.74</v>
      </c>
      <c r="AB65" s="28">
        <f t="shared" si="10"/>
        <v>7613654.0040000007</v>
      </c>
    </row>
    <row r="66" spans="1:28" x14ac:dyDescent="0.25">
      <c r="A66" s="27" t="s">
        <v>74</v>
      </c>
      <c r="B66" s="27" t="s">
        <v>329</v>
      </c>
      <c r="C66" s="34">
        <v>2163636</v>
      </c>
      <c r="D66" s="34">
        <v>252525</v>
      </c>
      <c r="E66" s="28">
        <f t="shared" si="0"/>
        <v>2416161</v>
      </c>
      <c r="F66" s="28">
        <v>192314</v>
      </c>
      <c r="G66" s="28">
        <v>3158</v>
      </c>
      <c r="H66" s="28">
        <f t="shared" si="1"/>
        <v>195472</v>
      </c>
      <c r="I66" s="28">
        <v>36752</v>
      </c>
      <c r="J66" s="29">
        <v>664028</v>
      </c>
      <c r="K66" s="28">
        <f t="shared" si="2"/>
        <v>3312413</v>
      </c>
      <c r="L66" s="30">
        <v>0.03</v>
      </c>
      <c r="M66" s="30">
        <v>0</v>
      </c>
      <c r="N66" s="30">
        <v>0</v>
      </c>
      <c r="O66" s="30">
        <v>0</v>
      </c>
      <c r="P66" s="30">
        <f t="shared" si="3"/>
        <v>0.03</v>
      </c>
      <c r="Q66" s="28">
        <f t="shared" si="4"/>
        <v>3411785.39</v>
      </c>
      <c r="R66" s="31">
        <v>183915</v>
      </c>
      <c r="S66" s="28">
        <v>4105</v>
      </c>
      <c r="T66" s="28">
        <f t="shared" si="5"/>
        <v>188020</v>
      </c>
      <c r="U66" s="28">
        <v>80646</v>
      </c>
      <c r="V66" s="29">
        <v>554943</v>
      </c>
      <c r="W66" s="28">
        <f t="shared" si="8"/>
        <v>2588176.39</v>
      </c>
      <c r="X66" s="28">
        <f t="shared" si="6"/>
        <v>172015.39000000013</v>
      </c>
      <c r="Y66" s="32">
        <f t="shared" si="7"/>
        <v>7.1193678732501736E-2</v>
      </c>
      <c r="Z66" s="33">
        <v>7.0000000000000007E-2</v>
      </c>
      <c r="AA66" s="28">
        <f t="shared" si="9"/>
        <v>231868.91000000003</v>
      </c>
      <c r="AB66" s="28">
        <f t="shared" si="10"/>
        <v>2820045.3000000003</v>
      </c>
    </row>
    <row r="67" spans="1:28" x14ac:dyDescent="0.25">
      <c r="A67" s="27" t="s">
        <v>75</v>
      </c>
      <c r="B67" s="27" t="s">
        <v>330</v>
      </c>
      <c r="C67" s="34">
        <v>11829267.42</v>
      </c>
      <c r="D67" s="34">
        <v>347919.63</v>
      </c>
      <c r="E67" s="28">
        <f t="shared" ref="E67:E130" si="11">SUM(C67:D67)</f>
        <v>12177187.050000001</v>
      </c>
      <c r="F67" s="28">
        <v>1640154</v>
      </c>
      <c r="G67" s="28">
        <v>0</v>
      </c>
      <c r="H67" s="28">
        <f t="shared" ref="H67:H130" si="12">F67+G67</f>
        <v>1640154</v>
      </c>
      <c r="I67" s="28">
        <v>1745792</v>
      </c>
      <c r="J67" s="29">
        <v>24268652</v>
      </c>
      <c r="K67" s="28">
        <f t="shared" ref="K67:K130" si="13">+E67+H67+I67+J67</f>
        <v>39831785.049999997</v>
      </c>
      <c r="L67" s="30">
        <v>0.03</v>
      </c>
      <c r="M67" s="30">
        <v>3.2775691362239671E-3</v>
      </c>
      <c r="N67" s="30">
        <v>5.633321952884943E-4</v>
      </c>
      <c r="O67" s="30">
        <v>9.4230112666439051E-3</v>
      </c>
      <c r="P67" s="30">
        <f t="shared" ref="P67:P130" si="14">SUM(L67:O67)</f>
        <v>4.3263912598156366E-2</v>
      </c>
      <c r="Q67" s="28">
        <f t="shared" ref="Q67:Q130" si="15">K67+(K67*P67)</f>
        <v>41555063.91703175</v>
      </c>
      <c r="R67" s="31">
        <v>1608507</v>
      </c>
      <c r="S67" s="28">
        <v>0</v>
      </c>
      <c r="T67" s="28">
        <f t="shared" ref="T67:T130" si="16">+R67+S67</f>
        <v>1608507</v>
      </c>
      <c r="U67" s="28">
        <v>1917377</v>
      </c>
      <c r="V67" s="29">
        <v>23160794</v>
      </c>
      <c r="W67" s="28">
        <f t="shared" ref="W67:W130" si="17">Q67-T67-U67-V67</f>
        <v>14868385.91703175</v>
      </c>
      <c r="X67" s="28">
        <f t="shared" ref="X67:X130" si="18">W67-E67</f>
        <v>2691198.8670317493</v>
      </c>
      <c r="Y67" s="32">
        <f t="shared" ref="Y67:Y130" si="19">X67/E67</f>
        <v>0.22100332827126518</v>
      </c>
      <c r="Z67" s="33">
        <v>0.06</v>
      </c>
      <c r="AA67" s="28">
        <f t="shared" ref="AA67:AA130" si="20">Z67*K67</f>
        <v>2389907.1029999997</v>
      </c>
      <c r="AB67" s="28">
        <f t="shared" si="10"/>
        <v>17258293.02003175</v>
      </c>
    </row>
    <row r="68" spans="1:28" x14ac:dyDescent="0.25">
      <c r="A68" s="27" t="s">
        <v>76</v>
      </c>
      <c r="B68" s="27" t="s">
        <v>331</v>
      </c>
      <c r="C68" s="34">
        <v>3423232</v>
      </c>
      <c r="D68" s="34">
        <v>0</v>
      </c>
      <c r="E68" s="28">
        <f t="shared" si="11"/>
        <v>3423232</v>
      </c>
      <c r="F68" s="28">
        <v>298319</v>
      </c>
      <c r="G68" s="28">
        <v>0</v>
      </c>
      <c r="H68" s="28">
        <f t="shared" si="12"/>
        <v>298319</v>
      </c>
      <c r="I68" s="28">
        <v>183794</v>
      </c>
      <c r="J68" s="29">
        <v>709104</v>
      </c>
      <c r="K68" s="28">
        <f t="shared" si="13"/>
        <v>4614449</v>
      </c>
      <c r="L68" s="30">
        <v>0.03</v>
      </c>
      <c r="M68" s="30">
        <v>0</v>
      </c>
      <c r="N68" s="30">
        <v>0</v>
      </c>
      <c r="O68" s="30">
        <v>0</v>
      </c>
      <c r="P68" s="30">
        <f t="shared" si="14"/>
        <v>0.03</v>
      </c>
      <c r="Q68" s="28">
        <f t="shared" si="15"/>
        <v>4752882.47</v>
      </c>
      <c r="R68" s="31">
        <v>236856</v>
      </c>
      <c r="S68" s="28">
        <v>0</v>
      </c>
      <c r="T68" s="28">
        <f t="shared" si="16"/>
        <v>236856</v>
      </c>
      <c r="U68" s="28">
        <v>166022</v>
      </c>
      <c r="V68" s="29">
        <v>802870</v>
      </c>
      <c r="W68" s="28">
        <f t="shared" si="17"/>
        <v>3547134.4699999997</v>
      </c>
      <c r="X68" s="28">
        <f t="shared" si="18"/>
        <v>123902.46999999974</v>
      </c>
      <c r="Y68" s="32">
        <f t="shared" si="19"/>
        <v>3.6194587454195258E-2</v>
      </c>
      <c r="Z68" s="33">
        <v>7.0000000000000007E-2</v>
      </c>
      <c r="AA68" s="28">
        <f t="shared" si="20"/>
        <v>323011.43000000005</v>
      </c>
      <c r="AB68" s="28">
        <f t="shared" ref="AB68:AB131" si="21">AA68+W68</f>
        <v>3870145.9</v>
      </c>
    </row>
    <row r="69" spans="1:28" x14ac:dyDescent="0.25">
      <c r="A69" s="27" t="s">
        <v>77</v>
      </c>
      <c r="B69" s="27" t="s">
        <v>332</v>
      </c>
      <c r="C69" s="34">
        <v>8400000</v>
      </c>
      <c r="D69" s="34">
        <v>325000</v>
      </c>
      <c r="E69" s="28">
        <f t="shared" si="11"/>
        <v>8725000</v>
      </c>
      <c r="F69" s="28">
        <v>872412</v>
      </c>
      <c r="G69" s="28">
        <v>873</v>
      </c>
      <c r="H69" s="28">
        <f t="shared" si="12"/>
        <v>873285</v>
      </c>
      <c r="I69" s="28">
        <v>622827</v>
      </c>
      <c r="J69" s="29">
        <v>2047337</v>
      </c>
      <c r="K69" s="28">
        <f t="shared" si="13"/>
        <v>12268449</v>
      </c>
      <c r="L69" s="30">
        <v>0.03</v>
      </c>
      <c r="M69" s="30">
        <v>8.7759815242494221E-3</v>
      </c>
      <c r="N69" s="30">
        <v>1.3856812933025404E-3</v>
      </c>
      <c r="O69" s="30">
        <v>1.2644341801385682E-2</v>
      </c>
      <c r="P69" s="30">
        <f t="shared" si="14"/>
        <v>5.2806004618937648E-2</v>
      </c>
      <c r="Q69" s="28">
        <f t="shared" si="15"/>
        <v>12916296.7745612</v>
      </c>
      <c r="R69" s="31">
        <v>855208</v>
      </c>
      <c r="S69" s="28">
        <v>1057</v>
      </c>
      <c r="T69" s="28">
        <f t="shared" si="16"/>
        <v>856265</v>
      </c>
      <c r="U69" s="28">
        <v>604361</v>
      </c>
      <c r="V69" s="29">
        <v>2883292</v>
      </c>
      <c r="W69" s="28">
        <f t="shared" si="17"/>
        <v>8572378.7745612003</v>
      </c>
      <c r="X69" s="28">
        <f t="shared" si="18"/>
        <v>-152621.22543879971</v>
      </c>
      <c r="Y69" s="32">
        <f t="shared" si="19"/>
        <v>-1.749240406175355E-2</v>
      </c>
      <c r="Z69" s="33">
        <v>0.06</v>
      </c>
      <c r="AA69" s="28">
        <f t="shared" si="20"/>
        <v>736106.94</v>
      </c>
      <c r="AB69" s="28">
        <f t="shared" si="21"/>
        <v>9308485.7145611998</v>
      </c>
    </row>
    <row r="70" spans="1:28" x14ac:dyDescent="0.25">
      <c r="A70" s="27" t="s">
        <v>78</v>
      </c>
      <c r="B70" s="27" t="s">
        <v>333</v>
      </c>
      <c r="C70" s="34">
        <v>8931010</v>
      </c>
      <c r="D70" s="34">
        <v>383838</v>
      </c>
      <c r="E70" s="28">
        <f t="shared" si="11"/>
        <v>9314848</v>
      </c>
      <c r="F70" s="28">
        <v>720035</v>
      </c>
      <c r="G70" s="28">
        <v>1969</v>
      </c>
      <c r="H70" s="28">
        <f t="shared" si="12"/>
        <v>722004</v>
      </c>
      <c r="I70" s="28">
        <v>483060</v>
      </c>
      <c r="J70" s="29">
        <v>800778</v>
      </c>
      <c r="K70" s="28">
        <f t="shared" si="13"/>
        <v>11320690</v>
      </c>
      <c r="L70" s="30">
        <v>0.03</v>
      </c>
      <c r="M70" s="30">
        <v>2.4813895781637721E-3</v>
      </c>
      <c r="N70" s="30">
        <v>0</v>
      </c>
      <c r="O70" s="30">
        <v>1.0049627791563273E-2</v>
      </c>
      <c r="P70" s="30">
        <f t="shared" si="14"/>
        <v>4.2531017369727045E-2</v>
      </c>
      <c r="Q70" s="28">
        <f t="shared" si="15"/>
        <v>11802170.463027295</v>
      </c>
      <c r="R70" s="31">
        <v>702737</v>
      </c>
      <c r="S70" s="28">
        <v>1276</v>
      </c>
      <c r="T70" s="28">
        <f t="shared" si="16"/>
        <v>704013</v>
      </c>
      <c r="U70" s="28">
        <v>521160</v>
      </c>
      <c r="V70" s="29">
        <v>1733237</v>
      </c>
      <c r="W70" s="28">
        <f t="shared" si="17"/>
        <v>8843760.4630272947</v>
      </c>
      <c r="X70" s="28">
        <f t="shared" si="18"/>
        <v>-471087.53697270527</v>
      </c>
      <c r="Y70" s="32">
        <f t="shared" si="19"/>
        <v>-5.0573829757898925E-2</v>
      </c>
      <c r="Z70" s="33">
        <v>0.06</v>
      </c>
      <c r="AA70" s="28">
        <f t="shared" si="20"/>
        <v>679241.4</v>
      </c>
      <c r="AB70" s="28">
        <f t="shared" si="21"/>
        <v>9523001.8630272951</v>
      </c>
    </row>
    <row r="71" spans="1:28" x14ac:dyDescent="0.25">
      <c r="A71" s="27" t="s">
        <v>79</v>
      </c>
      <c r="B71" s="27" t="s">
        <v>334</v>
      </c>
      <c r="C71" s="34">
        <v>3698114</v>
      </c>
      <c r="D71" s="34">
        <v>0</v>
      </c>
      <c r="E71" s="28">
        <f t="shared" si="11"/>
        <v>3698114</v>
      </c>
      <c r="F71" s="28">
        <v>194507</v>
      </c>
      <c r="G71" s="28">
        <v>1917</v>
      </c>
      <c r="H71" s="28">
        <f t="shared" si="12"/>
        <v>196424</v>
      </c>
      <c r="I71" s="28">
        <v>190792</v>
      </c>
      <c r="J71" s="29">
        <v>246571</v>
      </c>
      <c r="K71" s="28">
        <f t="shared" si="13"/>
        <v>4331901</v>
      </c>
      <c r="L71" s="30">
        <v>0.03</v>
      </c>
      <c r="M71" s="30">
        <v>1.1881188118811881E-2</v>
      </c>
      <c r="N71" s="30">
        <v>0</v>
      </c>
      <c r="O71" s="30">
        <v>1.1881188118811881E-2</v>
      </c>
      <c r="P71" s="30">
        <f t="shared" si="14"/>
        <v>5.3762376237623755E-2</v>
      </c>
      <c r="Q71" s="28">
        <f t="shared" si="15"/>
        <v>4564794.2913861386</v>
      </c>
      <c r="R71" s="31">
        <v>183489</v>
      </c>
      <c r="S71" s="28">
        <v>631</v>
      </c>
      <c r="T71" s="28">
        <f t="shared" si="16"/>
        <v>184120</v>
      </c>
      <c r="U71" s="28">
        <v>196171</v>
      </c>
      <c r="V71" s="29">
        <v>517932</v>
      </c>
      <c r="W71" s="28">
        <f t="shared" si="17"/>
        <v>3666571.2913861386</v>
      </c>
      <c r="X71" s="28">
        <f t="shared" si="18"/>
        <v>-31542.708613861352</v>
      </c>
      <c r="Y71" s="32">
        <f t="shared" si="19"/>
        <v>-8.529404072957554E-3</v>
      </c>
      <c r="Z71" s="33">
        <v>7.0000000000000007E-2</v>
      </c>
      <c r="AA71" s="28">
        <f t="shared" si="20"/>
        <v>303233.07</v>
      </c>
      <c r="AB71" s="28">
        <f t="shared" si="21"/>
        <v>3969804.3613861385</v>
      </c>
    </row>
    <row r="72" spans="1:28" x14ac:dyDescent="0.25">
      <c r="A72" s="27" t="s">
        <v>80</v>
      </c>
      <c r="B72" s="27" t="s">
        <v>335</v>
      </c>
      <c r="C72" s="34">
        <v>3552010</v>
      </c>
      <c r="D72" s="34">
        <v>190788</v>
      </c>
      <c r="E72" s="28">
        <f t="shared" si="11"/>
        <v>3742798</v>
      </c>
      <c r="F72" s="28">
        <v>283184</v>
      </c>
      <c r="G72" s="28">
        <v>217</v>
      </c>
      <c r="H72" s="28">
        <f t="shared" si="12"/>
        <v>283401</v>
      </c>
      <c r="I72" s="28">
        <v>278052</v>
      </c>
      <c r="J72" s="29">
        <v>28497</v>
      </c>
      <c r="K72" s="28">
        <f t="shared" si="13"/>
        <v>4332748</v>
      </c>
      <c r="L72" s="30">
        <v>0.03</v>
      </c>
      <c r="M72" s="30">
        <v>0</v>
      </c>
      <c r="N72" s="30">
        <v>0</v>
      </c>
      <c r="O72" s="30">
        <v>1.9273743016759777E-2</v>
      </c>
      <c r="P72" s="30">
        <f t="shared" si="14"/>
        <v>4.9273743016759776E-2</v>
      </c>
      <c r="Q72" s="28">
        <f t="shared" si="15"/>
        <v>4546238.7115083802</v>
      </c>
      <c r="R72" s="31">
        <v>312249</v>
      </c>
      <c r="S72" s="28">
        <v>488</v>
      </c>
      <c r="T72" s="28">
        <f t="shared" si="16"/>
        <v>312737</v>
      </c>
      <c r="U72" s="28">
        <v>248884</v>
      </c>
      <c r="V72" s="29">
        <v>265467</v>
      </c>
      <c r="W72" s="28">
        <f t="shared" si="17"/>
        <v>3719150.7115083802</v>
      </c>
      <c r="X72" s="28">
        <f t="shared" si="18"/>
        <v>-23647.288491619751</v>
      </c>
      <c r="Y72" s="32">
        <f t="shared" si="19"/>
        <v>-6.3180776765456624E-3</v>
      </c>
      <c r="Z72" s="33">
        <v>7.0000000000000007E-2</v>
      </c>
      <c r="AA72" s="28">
        <f t="shared" si="20"/>
        <v>303292.36000000004</v>
      </c>
      <c r="AB72" s="28">
        <f t="shared" si="21"/>
        <v>4022443.0715083801</v>
      </c>
    </row>
    <row r="73" spans="1:28" x14ac:dyDescent="0.25">
      <c r="A73" s="27" t="s">
        <v>81</v>
      </c>
      <c r="B73" s="27" t="s">
        <v>336</v>
      </c>
      <c r="C73" s="34">
        <v>2971324</v>
      </c>
      <c r="D73" s="34">
        <v>46792</v>
      </c>
      <c r="E73" s="28">
        <f t="shared" si="11"/>
        <v>3018116</v>
      </c>
      <c r="F73" s="28">
        <v>280098</v>
      </c>
      <c r="G73" s="28">
        <v>433</v>
      </c>
      <c r="H73" s="28">
        <f t="shared" si="12"/>
        <v>280531</v>
      </c>
      <c r="I73" s="28">
        <v>172235</v>
      </c>
      <c r="J73" s="29">
        <v>636496</v>
      </c>
      <c r="K73" s="28">
        <f t="shared" si="13"/>
        <v>4107378</v>
      </c>
      <c r="L73" s="30">
        <v>0.03</v>
      </c>
      <c r="M73" s="30">
        <v>0</v>
      </c>
      <c r="N73" s="30">
        <v>6.607929515418503E-4</v>
      </c>
      <c r="O73" s="30">
        <v>7.2687224669603524E-3</v>
      </c>
      <c r="P73" s="30">
        <f t="shared" si="14"/>
        <v>3.7929515418502202E-2</v>
      </c>
      <c r="Q73" s="28">
        <f t="shared" si="15"/>
        <v>4263168.8571806168</v>
      </c>
      <c r="R73" s="31">
        <v>231228</v>
      </c>
      <c r="S73" s="28">
        <v>446</v>
      </c>
      <c r="T73" s="28">
        <f t="shared" si="16"/>
        <v>231674</v>
      </c>
      <c r="U73" s="28">
        <v>164940</v>
      </c>
      <c r="V73" s="29">
        <v>759694</v>
      </c>
      <c r="W73" s="28">
        <f t="shared" si="17"/>
        <v>3106860.8571806168</v>
      </c>
      <c r="X73" s="28">
        <f t="shared" si="18"/>
        <v>88744.857180616818</v>
      </c>
      <c r="Y73" s="32">
        <f t="shared" si="19"/>
        <v>2.9404057756765089E-2</v>
      </c>
      <c r="Z73" s="33">
        <v>7.0000000000000007E-2</v>
      </c>
      <c r="AA73" s="28">
        <f t="shared" si="20"/>
        <v>287516.46000000002</v>
      </c>
      <c r="AB73" s="28">
        <f t="shared" si="21"/>
        <v>3394377.3171806168</v>
      </c>
    </row>
    <row r="74" spans="1:28" x14ac:dyDescent="0.25">
      <c r="A74" s="27" t="s">
        <v>82</v>
      </c>
      <c r="B74" s="27" t="s">
        <v>337</v>
      </c>
      <c r="C74" s="34">
        <v>4536439</v>
      </c>
      <c r="D74" s="34">
        <v>0</v>
      </c>
      <c r="E74" s="28">
        <f t="shared" si="11"/>
        <v>4536439</v>
      </c>
      <c r="F74" s="28">
        <v>369046</v>
      </c>
      <c r="G74" s="28">
        <v>0</v>
      </c>
      <c r="H74" s="28">
        <f t="shared" si="12"/>
        <v>369046</v>
      </c>
      <c r="I74" s="28">
        <v>311815</v>
      </c>
      <c r="J74" s="29">
        <v>1758170</v>
      </c>
      <c r="K74" s="28">
        <f t="shared" si="13"/>
        <v>6975470</v>
      </c>
      <c r="L74" s="30">
        <v>0.03</v>
      </c>
      <c r="M74" s="30">
        <v>0</v>
      </c>
      <c r="N74" s="30">
        <v>0</v>
      </c>
      <c r="O74" s="30">
        <v>0</v>
      </c>
      <c r="P74" s="30">
        <f t="shared" si="14"/>
        <v>0.03</v>
      </c>
      <c r="Q74" s="28">
        <f t="shared" si="15"/>
        <v>7184734.0999999996</v>
      </c>
      <c r="R74" s="31">
        <v>384032</v>
      </c>
      <c r="S74" s="28">
        <v>0</v>
      </c>
      <c r="T74" s="28">
        <f t="shared" si="16"/>
        <v>384032</v>
      </c>
      <c r="U74" s="28">
        <v>281064</v>
      </c>
      <c r="V74" s="29">
        <v>1796815</v>
      </c>
      <c r="W74" s="28">
        <f t="shared" si="17"/>
        <v>4722823.0999999996</v>
      </c>
      <c r="X74" s="28">
        <f t="shared" si="18"/>
        <v>186384.09999999963</v>
      </c>
      <c r="Y74" s="32">
        <f t="shared" si="19"/>
        <v>4.1085992779799227E-2</v>
      </c>
      <c r="Z74" s="33">
        <v>7.0000000000000007E-2</v>
      </c>
      <c r="AA74" s="28">
        <f t="shared" si="20"/>
        <v>488282.9</v>
      </c>
      <c r="AB74" s="28">
        <f t="shared" si="21"/>
        <v>5211106</v>
      </c>
    </row>
    <row r="75" spans="1:28" x14ac:dyDescent="0.25">
      <c r="A75" s="27" t="s">
        <v>83</v>
      </c>
      <c r="B75" s="27" t="s">
        <v>338</v>
      </c>
      <c r="C75" s="34">
        <v>2667374</v>
      </c>
      <c r="D75" s="34">
        <v>30303</v>
      </c>
      <c r="E75" s="28">
        <f t="shared" si="11"/>
        <v>2697677</v>
      </c>
      <c r="F75" s="28">
        <v>635733</v>
      </c>
      <c r="G75" s="28">
        <v>4429</v>
      </c>
      <c r="H75" s="28">
        <f t="shared" si="12"/>
        <v>640162</v>
      </c>
      <c r="I75" s="28">
        <v>192845</v>
      </c>
      <c r="J75" s="29">
        <v>27800</v>
      </c>
      <c r="K75" s="28">
        <f t="shared" si="13"/>
        <v>3558484</v>
      </c>
      <c r="L75" s="30">
        <v>0.03</v>
      </c>
      <c r="M75" s="30">
        <v>0</v>
      </c>
      <c r="N75" s="30">
        <v>0</v>
      </c>
      <c r="O75" s="30">
        <v>4.3165467625899279E-3</v>
      </c>
      <c r="P75" s="30">
        <f t="shared" si="14"/>
        <v>3.4316546762589925E-2</v>
      </c>
      <c r="Q75" s="28">
        <f t="shared" si="15"/>
        <v>3680598.8825899279</v>
      </c>
      <c r="R75" s="31">
        <v>538914</v>
      </c>
      <c r="S75" s="28">
        <v>4728</v>
      </c>
      <c r="T75" s="28">
        <f t="shared" si="16"/>
        <v>543642</v>
      </c>
      <c r="U75" s="28">
        <v>193888</v>
      </c>
      <c r="V75" s="29">
        <v>263851</v>
      </c>
      <c r="W75" s="28">
        <f t="shared" si="17"/>
        <v>2679217.8825899279</v>
      </c>
      <c r="X75" s="28">
        <f t="shared" si="18"/>
        <v>-18459.117410072125</v>
      </c>
      <c r="Y75" s="32">
        <f t="shared" si="19"/>
        <v>-6.8425973198689557E-3</v>
      </c>
      <c r="Z75" s="33">
        <v>7.0000000000000007E-2</v>
      </c>
      <c r="AA75" s="28">
        <f t="shared" si="20"/>
        <v>249093.88000000003</v>
      </c>
      <c r="AB75" s="28">
        <f t="shared" si="21"/>
        <v>2928311.7625899278</v>
      </c>
    </row>
    <row r="76" spans="1:28" x14ac:dyDescent="0.25">
      <c r="A76" s="27" t="s">
        <v>84</v>
      </c>
      <c r="B76" s="27" t="s">
        <v>339</v>
      </c>
      <c r="C76" s="34">
        <v>3687463</v>
      </c>
      <c r="D76" s="34">
        <v>30303</v>
      </c>
      <c r="E76" s="28">
        <f t="shared" si="11"/>
        <v>3717766</v>
      </c>
      <c r="F76" s="28">
        <v>327552</v>
      </c>
      <c r="G76" s="28">
        <v>0</v>
      </c>
      <c r="H76" s="28">
        <f t="shared" si="12"/>
        <v>327552</v>
      </c>
      <c r="I76" s="28">
        <v>271863</v>
      </c>
      <c r="J76" s="29">
        <v>36287</v>
      </c>
      <c r="K76" s="28">
        <f t="shared" si="13"/>
        <v>4353468</v>
      </c>
      <c r="L76" s="30">
        <v>0.03</v>
      </c>
      <c r="M76" s="30">
        <v>2.5339366515837104E-2</v>
      </c>
      <c r="N76" s="30">
        <v>0</v>
      </c>
      <c r="O76" s="30">
        <v>1.2217194570135747E-2</v>
      </c>
      <c r="P76" s="30">
        <f t="shared" si="14"/>
        <v>6.7556561085972855E-2</v>
      </c>
      <c r="Q76" s="28">
        <f t="shared" si="15"/>
        <v>4647573.3268778278</v>
      </c>
      <c r="R76" s="31">
        <v>314804</v>
      </c>
      <c r="S76" s="28">
        <v>329</v>
      </c>
      <c r="T76" s="28">
        <f t="shared" si="16"/>
        <v>315133</v>
      </c>
      <c r="U76" s="28">
        <v>255573</v>
      </c>
      <c r="V76" s="29">
        <v>411202</v>
      </c>
      <c r="W76" s="28">
        <f t="shared" si="17"/>
        <v>3665665.3268778278</v>
      </c>
      <c r="X76" s="28">
        <f t="shared" si="18"/>
        <v>-52100.673122172244</v>
      </c>
      <c r="Y76" s="32">
        <f t="shared" si="19"/>
        <v>-1.4013973209226252E-2</v>
      </c>
      <c r="Z76" s="33">
        <v>7.0000000000000007E-2</v>
      </c>
      <c r="AA76" s="28">
        <f t="shared" si="20"/>
        <v>304742.76</v>
      </c>
      <c r="AB76" s="28">
        <f t="shared" si="21"/>
        <v>3970408.0868778275</v>
      </c>
    </row>
    <row r="77" spans="1:28" x14ac:dyDescent="0.25">
      <c r="A77" s="27" t="s">
        <v>85</v>
      </c>
      <c r="B77" s="27" t="s">
        <v>340</v>
      </c>
      <c r="C77" s="34">
        <v>30981586</v>
      </c>
      <c r="D77" s="34">
        <v>770609.44</v>
      </c>
      <c r="E77" s="28">
        <f t="shared" si="11"/>
        <v>31752195.440000001</v>
      </c>
      <c r="F77" s="28">
        <v>4264119</v>
      </c>
      <c r="G77" s="28">
        <v>1584</v>
      </c>
      <c r="H77" s="28">
        <f t="shared" si="12"/>
        <v>4265703</v>
      </c>
      <c r="I77" s="28">
        <v>2790797</v>
      </c>
      <c r="J77" s="29">
        <v>19831592</v>
      </c>
      <c r="K77" s="28">
        <f t="shared" si="13"/>
        <v>58640287.439999998</v>
      </c>
      <c r="L77" s="30">
        <v>0.03</v>
      </c>
      <c r="M77" s="30">
        <v>1.5739369579014173E-2</v>
      </c>
      <c r="N77" s="30">
        <v>7.1715675904379097E-3</v>
      </c>
      <c r="O77" s="30">
        <v>8.6312671884916422E-3</v>
      </c>
      <c r="P77" s="30">
        <f t="shared" si="14"/>
        <v>6.1542204357943726E-2</v>
      </c>
      <c r="Q77" s="28">
        <f t="shared" si="15"/>
        <v>62249139.993241042</v>
      </c>
      <c r="R77" s="31">
        <v>4200068</v>
      </c>
      <c r="S77" s="28">
        <v>2535</v>
      </c>
      <c r="T77" s="28">
        <f t="shared" si="16"/>
        <v>4202603</v>
      </c>
      <c r="U77" s="28">
        <v>3028627</v>
      </c>
      <c r="V77" s="29">
        <v>20783589</v>
      </c>
      <c r="W77" s="28">
        <f t="shared" si="17"/>
        <v>34234320.993241042</v>
      </c>
      <c r="X77" s="28">
        <f t="shared" si="18"/>
        <v>2482125.5532410406</v>
      </c>
      <c r="Y77" s="32">
        <f t="shared" si="19"/>
        <v>7.8171777379342069E-2</v>
      </c>
      <c r="Z77" s="33">
        <v>0.05</v>
      </c>
      <c r="AA77" s="28">
        <f t="shared" si="20"/>
        <v>2932014.372</v>
      </c>
      <c r="AB77" s="28">
        <f t="shared" si="21"/>
        <v>37166335.365241043</v>
      </c>
    </row>
    <row r="78" spans="1:28" x14ac:dyDescent="0.25">
      <c r="A78" s="27" t="s">
        <v>86</v>
      </c>
      <c r="B78" s="27" t="s">
        <v>341</v>
      </c>
      <c r="C78" s="34">
        <v>3789000</v>
      </c>
      <c r="D78" s="34">
        <v>151515</v>
      </c>
      <c r="E78" s="28">
        <f t="shared" si="11"/>
        <v>3940515</v>
      </c>
      <c r="F78" s="28">
        <v>242513</v>
      </c>
      <c r="G78" s="28">
        <v>10770</v>
      </c>
      <c r="H78" s="28">
        <f t="shared" si="12"/>
        <v>253283</v>
      </c>
      <c r="I78" s="28">
        <v>131741</v>
      </c>
      <c r="J78" s="29">
        <v>42168</v>
      </c>
      <c r="K78" s="28">
        <f t="shared" si="13"/>
        <v>4367707</v>
      </c>
      <c r="L78" s="30">
        <v>0.03</v>
      </c>
      <c r="M78" s="30">
        <v>0</v>
      </c>
      <c r="N78" s="30">
        <v>0</v>
      </c>
      <c r="O78" s="30">
        <v>6.9767441860465115E-3</v>
      </c>
      <c r="P78" s="30">
        <f t="shared" si="14"/>
        <v>3.697674418604651E-2</v>
      </c>
      <c r="Q78" s="28">
        <f t="shared" si="15"/>
        <v>4529210.5844186051</v>
      </c>
      <c r="R78" s="31">
        <v>234182</v>
      </c>
      <c r="S78" s="28">
        <v>635</v>
      </c>
      <c r="T78" s="28">
        <f t="shared" si="16"/>
        <v>234817</v>
      </c>
      <c r="U78" s="28">
        <v>153868</v>
      </c>
      <c r="V78" s="29">
        <v>290297</v>
      </c>
      <c r="W78" s="28">
        <f t="shared" si="17"/>
        <v>3850228.5844186051</v>
      </c>
      <c r="X78" s="28">
        <f t="shared" si="18"/>
        <v>-90286.415581394918</v>
      </c>
      <c r="Y78" s="32">
        <f t="shared" si="19"/>
        <v>-2.2912339016954615E-2</v>
      </c>
      <c r="Z78" s="33">
        <v>7.0000000000000007E-2</v>
      </c>
      <c r="AA78" s="28">
        <f t="shared" si="20"/>
        <v>305739.49000000005</v>
      </c>
      <c r="AB78" s="28">
        <f t="shared" si="21"/>
        <v>4155968.0744186053</v>
      </c>
    </row>
    <row r="79" spans="1:28" x14ac:dyDescent="0.25">
      <c r="A79" s="27" t="s">
        <v>87</v>
      </c>
      <c r="B79" s="27" t="s">
        <v>342</v>
      </c>
      <c r="C79" s="34">
        <v>6136364</v>
      </c>
      <c r="D79" s="34">
        <v>1212121</v>
      </c>
      <c r="E79" s="28">
        <f t="shared" si="11"/>
        <v>7348485</v>
      </c>
      <c r="F79" s="28">
        <v>510319</v>
      </c>
      <c r="G79" s="28">
        <v>2657</v>
      </c>
      <c r="H79" s="28">
        <f t="shared" si="12"/>
        <v>512976</v>
      </c>
      <c r="I79" s="28">
        <v>492199</v>
      </c>
      <c r="J79" s="29">
        <v>836057</v>
      </c>
      <c r="K79" s="28">
        <f t="shared" si="13"/>
        <v>9189717</v>
      </c>
      <c r="L79" s="30">
        <v>0.03</v>
      </c>
      <c r="M79" s="30">
        <v>1.1347517730496455E-2</v>
      </c>
      <c r="N79" s="30">
        <v>0</v>
      </c>
      <c r="O79" s="30">
        <v>7.7127659574468075E-3</v>
      </c>
      <c r="P79" s="30">
        <f t="shared" si="14"/>
        <v>4.9060283687943261E-2</v>
      </c>
      <c r="Q79" s="28">
        <f t="shared" si="15"/>
        <v>9640567.1230319142</v>
      </c>
      <c r="R79" s="31">
        <v>501035</v>
      </c>
      <c r="S79" s="28">
        <v>3893</v>
      </c>
      <c r="T79" s="28">
        <f t="shared" si="16"/>
        <v>504928</v>
      </c>
      <c r="U79" s="28">
        <v>498286</v>
      </c>
      <c r="V79" s="29">
        <v>1562000</v>
      </c>
      <c r="W79" s="28">
        <f t="shared" si="17"/>
        <v>7075353.1230319142</v>
      </c>
      <c r="X79" s="28">
        <f t="shared" si="18"/>
        <v>-273131.87696808577</v>
      </c>
      <c r="Y79" s="32">
        <f t="shared" si="19"/>
        <v>-3.7168460841668145E-2</v>
      </c>
      <c r="Z79" s="33">
        <v>0.06</v>
      </c>
      <c r="AA79" s="28">
        <f t="shared" si="20"/>
        <v>551383.02</v>
      </c>
      <c r="AB79" s="28">
        <f t="shared" si="21"/>
        <v>7626736.1430319138</v>
      </c>
    </row>
    <row r="80" spans="1:28" x14ac:dyDescent="0.25">
      <c r="A80" s="27" t="s">
        <v>88</v>
      </c>
      <c r="B80" s="27" t="s">
        <v>343</v>
      </c>
      <c r="C80" s="34">
        <v>6904076.5599999996</v>
      </c>
      <c r="D80" s="34">
        <v>832323</v>
      </c>
      <c r="E80" s="28">
        <f t="shared" si="11"/>
        <v>7736399.5599999996</v>
      </c>
      <c r="F80" s="28">
        <v>615592</v>
      </c>
      <c r="G80" s="28">
        <v>8891</v>
      </c>
      <c r="H80" s="28">
        <f t="shared" si="12"/>
        <v>624483</v>
      </c>
      <c r="I80" s="28">
        <v>344261</v>
      </c>
      <c r="J80" s="29">
        <v>719694</v>
      </c>
      <c r="K80" s="28">
        <f t="shared" si="13"/>
        <v>9424837.5599999987</v>
      </c>
      <c r="L80" s="30">
        <v>0.03</v>
      </c>
      <c r="M80" s="30">
        <v>0</v>
      </c>
      <c r="N80" s="30">
        <v>2.669039145907473E-4</v>
      </c>
      <c r="O80" s="30">
        <v>3.202846975088968E-3</v>
      </c>
      <c r="P80" s="30">
        <f t="shared" si="14"/>
        <v>3.3469750889679711E-2</v>
      </c>
      <c r="Q80" s="28">
        <f t="shared" si="15"/>
        <v>9740284.5253088959</v>
      </c>
      <c r="R80" s="31">
        <v>584403</v>
      </c>
      <c r="S80" s="28">
        <v>8663</v>
      </c>
      <c r="T80" s="28">
        <f t="shared" si="16"/>
        <v>593066</v>
      </c>
      <c r="U80" s="28">
        <v>367212</v>
      </c>
      <c r="V80" s="29">
        <v>1450010</v>
      </c>
      <c r="W80" s="28">
        <f t="shared" si="17"/>
        <v>7329996.5253088959</v>
      </c>
      <c r="X80" s="28">
        <f t="shared" si="18"/>
        <v>-406403.03469110373</v>
      </c>
      <c r="Y80" s="32">
        <f t="shared" si="19"/>
        <v>-5.253128817083793E-2</v>
      </c>
      <c r="Z80" s="33">
        <v>0.06</v>
      </c>
      <c r="AA80" s="28">
        <f t="shared" si="20"/>
        <v>565490.25359999994</v>
      </c>
      <c r="AB80" s="28">
        <f t="shared" si="21"/>
        <v>7895486.7789088953</v>
      </c>
    </row>
    <row r="81" spans="1:28" s="16" customFormat="1" x14ac:dyDescent="0.25">
      <c r="A81" s="27" t="s">
        <v>89</v>
      </c>
      <c r="B81" s="27" t="s">
        <v>344</v>
      </c>
      <c r="C81" s="34">
        <v>288017487</v>
      </c>
      <c r="D81" s="34">
        <v>14553788</v>
      </c>
      <c r="E81" s="34">
        <f t="shared" si="11"/>
        <v>302571275</v>
      </c>
      <c r="F81" s="34">
        <v>48642542</v>
      </c>
      <c r="G81" s="34">
        <v>306214</v>
      </c>
      <c r="H81" s="34">
        <f t="shared" si="12"/>
        <v>48948756</v>
      </c>
      <c r="I81" s="34">
        <v>31461831</v>
      </c>
      <c r="J81" s="29">
        <v>286454109</v>
      </c>
      <c r="K81" s="34">
        <f t="shared" si="13"/>
        <v>669435971</v>
      </c>
      <c r="L81" s="35">
        <v>0.03</v>
      </c>
      <c r="M81" s="35">
        <v>2.2688784150496828E-3</v>
      </c>
      <c r="N81" s="35">
        <v>2.2525555487543612E-3</v>
      </c>
      <c r="O81" s="35">
        <v>6.3659178551753685E-3</v>
      </c>
      <c r="P81" s="35">
        <f t="shared" si="14"/>
        <v>4.0887351818979407E-2</v>
      </c>
      <c r="Q81" s="34">
        <f t="shared" si="15"/>
        <v>696807435.06655705</v>
      </c>
      <c r="R81" s="31">
        <v>43934042</v>
      </c>
      <c r="S81" s="34">
        <v>941573</v>
      </c>
      <c r="T81" s="34">
        <f t="shared" si="16"/>
        <v>44875615</v>
      </c>
      <c r="U81" s="34">
        <v>33350223</v>
      </c>
      <c r="V81" s="29">
        <v>285036286</v>
      </c>
      <c r="W81" s="34">
        <f t="shared" si="17"/>
        <v>333545311.06655705</v>
      </c>
      <c r="X81" s="34">
        <f t="shared" si="18"/>
        <v>30974036.06655705</v>
      </c>
      <c r="Y81" s="36">
        <f t="shared" si="19"/>
        <v>0.10236938739990123</v>
      </c>
      <c r="Z81" s="37">
        <v>0.04</v>
      </c>
      <c r="AA81" s="34">
        <f t="shared" si="20"/>
        <v>26777438.84</v>
      </c>
      <c r="AB81" s="34">
        <f t="shared" si="21"/>
        <v>360322749.90655702</v>
      </c>
    </row>
    <row r="82" spans="1:28" x14ac:dyDescent="0.25">
      <c r="A82" s="27" t="s">
        <v>90</v>
      </c>
      <c r="B82" s="27" t="s">
        <v>345</v>
      </c>
      <c r="C82" s="34">
        <v>87462625</v>
      </c>
      <c r="D82" s="34">
        <v>2341212</v>
      </c>
      <c r="E82" s="28">
        <f t="shared" si="11"/>
        <v>89803837</v>
      </c>
      <c r="F82" s="28">
        <v>11170443</v>
      </c>
      <c r="G82" s="28">
        <v>181405</v>
      </c>
      <c r="H82" s="28">
        <f t="shared" si="12"/>
        <v>11351848</v>
      </c>
      <c r="I82" s="28">
        <v>5784314</v>
      </c>
      <c r="J82" s="29">
        <v>17271454</v>
      </c>
      <c r="K82" s="28">
        <f t="shared" si="13"/>
        <v>124211453</v>
      </c>
      <c r="L82" s="30">
        <v>0.03</v>
      </c>
      <c r="M82" s="30">
        <v>1.6772269847185987E-2</v>
      </c>
      <c r="N82" s="30">
        <v>5.7305255311218778E-4</v>
      </c>
      <c r="O82" s="30">
        <v>2.3620946701453597E-3</v>
      </c>
      <c r="P82" s="30">
        <f t="shared" si="14"/>
        <v>4.970741707044353E-2</v>
      </c>
      <c r="Q82" s="28">
        <f t="shared" si="15"/>
        <v>130385683.4991968</v>
      </c>
      <c r="R82" s="31">
        <v>14387460</v>
      </c>
      <c r="S82" s="28">
        <v>167989</v>
      </c>
      <c r="T82" s="28">
        <f t="shared" si="16"/>
        <v>14555449</v>
      </c>
      <c r="U82" s="28">
        <v>6115113</v>
      </c>
      <c r="V82" s="29">
        <v>20067758</v>
      </c>
      <c r="W82" s="28">
        <f t="shared" si="17"/>
        <v>89647363.499196798</v>
      </c>
      <c r="X82" s="28">
        <f t="shared" si="18"/>
        <v>-156473.50080320239</v>
      </c>
      <c r="Y82" s="32">
        <f t="shared" si="19"/>
        <v>-1.7423921519433784E-3</v>
      </c>
      <c r="Z82" s="33">
        <v>0.04</v>
      </c>
      <c r="AA82" s="28">
        <f t="shared" si="20"/>
        <v>4968458.12</v>
      </c>
      <c r="AB82" s="28">
        <f t="shared" si="21"/>
        <v>94615821.619196802</v>
      </c>
    </row>
    <row r="83" spans="1:28" x14ac:dyDescent="0.25">
      <c r="A83" s="27" t="s">
        <v>91</v>
      </c>
      <c r="B83" s="27" t="s">
        <v>346</v>
      </c>
      <c r="C83" s="34">
        <v>9797373</v>
      </c>
      <c r="D83" s="34">
        <v>1964646</v>
      </c>
      <c r="E83" s="28">
        <f t="shared" si="11"/>
        <v>11762019</v>
      </c>
      <c r="F83" s="28">
        <v>1415906</v>
      </c>
      <c r="G83" s="28">
        <v>3622</v>
      </c>
      <c r="H83" s="28">
        <f t="shared" si="12"/>
        <v>1419528</v>
      </c>
      <c r="I83" s="28">
        <v>656492</v>
      </c>
      <c r="J83" s="29">
        <v>1061628</v>
      </c>
      <c r="K83" s="28">
        <f t="shared" si="13"/>
        <v>14899667</v>
      </c>
      <c r="L83" s="30">
        <v>0.03</v>
      </c>
      <c r="M83" s="30">
        <v>1.1099252934898614E-2</v>
      </c>
      <c r="N83" s="30">
        <v>9.6051227321237987E-4</v>
      </c>
      <c r="O83" s="30">
        <v>3.3617929562433295E-3</v>
      </c>
      <c r="P83" s="30">
        <f t="shared" si="14"/>
        <v>4.5421558164354323E-2</v>
      </c>
      <c r="Q83" s="28">
        <f t="shared" si="15"/>
        <v>15576433.091270011</v>
      </c>
      <c r="R83" s="31">
        <v>1607987</v>
      </c>
      <c r="S83" s="28">
        <v>4118</v>
      </c>
      <c r="T83" s="28">
        <f t="shared" si="16"/>
        <v>1612105</v>
      </c>
      <c r="U83" s="28">
        <v>677811</v>
      </c>
      <c r="V83" s="29">
        <v>2744776</v>
      </c>
      <c r="W83" s="28">
        <f t="shared" si="17"/>
        <v>10541741.091270011</v>
      </c>
      <c r="X83" s="28">
        <f t="shared" si="18"/>
        <v>-1220277.9087299891</v>
      </c>
      <c r="Y83" s="32">
        <f t="shared" si="19"/>
        <v>-0.10374731657294459</v>
      </c>
      <c r="Z83" s="33">
        <v>0.06</v>
      </c>
      <c r="AA83" s="28">
        <f t="shared" si="20"/>
        <v>893980.02</v>
      </c>
      <c r="AB83" s="28">
        <f>AA83+W83</f>
        <v>11435721.11127001</v>
      </c>
    </row>
    <row r="84" spans="1:28" x14ac:dyDescent="0.25">
      <c r="A84" s="27" t="s">
        <v>92</v>
      </c>
      <c r="B84" s="27" t="s">
        <v>347</v>
      </c>
      <c r="C84" s="34">
        <v>143185428</v>
      </c>
      <c r="D84" s="34">
        <v>5569831</v>
      </c>
      <c r="E84" s="28">
        <f t="shared" si="11"/>
        <v>148755259</v>
      </c>
      <c r="F84" s="28">
        <v>23880762</v>
      </c>
      <c r="G84" s="28">
        <v>551502</v>
      </c>
      <c r="H84" s="28">
        <f t="shared" si="12"/>
        <v>24432264</v>
      </c>
      <c r="I84" s="28">
        <v>12477264</v>
      </c>
      <c r="J84" s="29">
        <v>73384179</v>
      </c>
      <c r="K84" s="28">
        <f t="shared" si="13"/>
        <v>259048966</v>
      </c>
      <c r="L84" s="30">
        <v>0.03</v>
      </c>
      <c r="M84" s="30">
        <v>0</v>
      </c>
      <c r="N84" s="30">
        <v>5.1638487014118875E-4</v>
      </c>
      <c r="O84" s="30">
        <v>5.4318459124978215E-3</v>
      </c>
      <c r="P84" s="30">
        <f t="shared" si="14"/>
        <v>3.5948230782639007E-2</v>
      </c>
      <c r="Q84" s="28">
        <f t="shared" si="15"/>
        <v>268361318.01377201</v>
      </c>
      <c r="R84" s="31">
        <v>23693544</v>
      </c>
      <c r="S84" s="28">
        <v>711291</v>
      </c>
      <c r="T84" s="28">
        <f t="shared" si="16"/>
        <v>24404835</v>
      </c>
      <c r="U84" s="28">
        <v>13405295</v>
      </c>
      <c r="V84" s="29">
        <v>75045219</v>
      </c>
      <c r="W84" s="28">
        <f t="shared" si="17"/>
        <v>155505969.01377201</v>
      </c>
      <c r="X84" s="28">
        <f t="shared" si="18"/>
        <v>6750710.0137720108</v>
      </c>
      <c r="Y84" s="32">
        <f t="shared" si="19"/>
        <v>4.5381320022924436E-2</v>
      </c>
      <c r="Z84" s="33">
        <v>0.04</v>
      </c>
      <c r="AA84" s="28">
        <f t="shared" si="20"/>
        <v>10361958.640000001</v>
      </c>
      <c r="AB84" s="28">
        <f t="shared" si="21"/>
        <v>165867927.653772</v>
      </c>
    </row>
    <row r="85" spans="1:28" x14ac:dyDescent="0.25">
      <c r="A85" s="27" t="s">
        <v>93</v>
      </c>
      <c r="B85" s="27" t="s">
        <v>348</v>
      </c>
      <c r="C85" s="34">
        <v>21257049</v>
      </c>
      <c r="D85" s="34">
        <v>815320</v>
      </c>
      <c r="E85" s="28">
        <f t="shared" si="11"/>
        <v>22072369</v>
      </c>
      <c r="F85" s="28">
        <v>4746021</v>
      </c>
      <c r="G85" s="28">
        <v>4081</v>
      </c>
      <c r="H85" s="28">
        <f t="shared" si="12"/>
        <v>4750102</v>
      </c>
      <c r="I85" s="28">
        <v>2299451</v>
      </c>
      <c r="J85" s="29">
        <v>10659909</v>
      </c>
      <c r="K85" s="28">
        <f t="shared" si="13"/>
        <v>39781831</v>
      </c>
      <c r="L85" s="30">
        <v>0.03</v>
      </c>
      <c r="M85" s="30">
        <v>2.1718300862344302E-3</v>
      </c>
      <c r="N85" s="30">
        <v>2.1079527307569465E-3</v>
      </c>
      <c r="O85" s="30">
        <v>1.1018843819865858E-2</v>
      </c>
      <c r="P85" s="30">
        <f t="shared" si="14"/>
        <v>4.5298626636857228E-2</v>
      </c>
      <c r="Q85" s="28">
        <f t="shared" si="15"/>
        <v>41583893.309399553</v>
      </c>
      <c r="R85" s="31">
        <v>8419481</v>
      </c>
      <c r="S85" s="28">
        <v>6</v>
      </c>
      <c r="T85" s="28">
        <f t="shared" si="16"/>
        <v>8419487</v>
      </c>
      <c r="U85" s="28">
        <v>2234497</v>
      </c>
      <c r="V85" s="29">
        <v>9687575</v>
      </c>
      <c r="W85" s="28">
        <f t="shared" si="17"/>
        <v>21242334.309399553</v>
      </c>
      <c r="X85" s="28">
        <f t="shared" si="18"/>
        <v>-830034.69060044736</v>
      </c>
      <c r="Y85" s="32">
        <f t="shared" si="19"/>
        <v>-3.7605147440242931E-2</v>
      </c>
      <c r="Z85" s="33">
        <v>0.05</v>
      </c>
      <c r="AA85" s="28">
        <f t="shared" si="20"/>
        <v>1989091.55</v>
      </c>
      <c r="AB85" s="28">
        <f t="shared" si="21"/>
        <v>23231425.859399553</v>
      </c>
    </row>
    <row r="86" spans="1:28" x14ac:dyDescent="0.25">
      <c r="A86" s="27" t="s">
        <v>94</v>
      </c>
      <c r="B86" s="27" t="s">
        <v>349</v>
      </c>
      <c r="C86" s="34">
        <v>22325858</v>
      </c>
      <c r="D86" s="34">
        <v>20798</v>
      </c>
      <c r="E86" s="28">
        <f t="shared" si="11"/>
        <v>22346656</v>
      </c>
      <c r="F86" s="28">
        <v>3234170</v>
      </c>
      <c r="G86" s="28">
        <v>49616</v>
      </c>
      <c r="H86" s="28">
        <f t="shared" si="12"/>
        <v>3283786</v>
      </c>
      <c r="I86" s="28">
        <v>1472635</v>
      </c>
      <c r="J86" s="29">
        <v>20072007</v>
      </c>
      <c r="K86" s="28">
        <f t="shared" si="13"/>
        <v>47175084</v>
      </c>
      <c r="L86" s="30">
        <v>0.03</v>
      </c>
      <c r="M86" s="30">
        <v>5.5716162943495399E-2</v>
      </c>
      <c r="N86" s="30">
        <v>0</v>
      </c>
      <c r="O86" s="30">
        <v>4.0210249671484887E-3</v>
      </c>
      <c r="P86" s="30">
        <f>SUM(L86:O86)</f>
        <v>8.973718791064389E-2</v>
      </c>
      <c r="Q86" s="28">
        <f t="shared" si="15"/>
        <v>51408443.377608411</v>
      </c>
      <c r="R86" s="31">
        <v>3441731</v>
      </c>
      <c r="S86" s="28">
        <v>5408</v>
      </c>
      <c r="T86" s="28">
        <f t="shared" si="16"/>
        <v>3447139</v>
      </c>
      <c r="U86" s="28">
        <v>1663616</v>
      </c>
      <c r="V86" s="29">
        <v>19595537</v>
      </c>
      <c r="W86" s="28">
        <f t="shared" si="17"/>
        <v>26702151.377608411</v>
      </c>
      <c r="X86" s="28">
        <f t="shared" si="18"/>
        <v>4355495.377608411</v>
      </c>
      <c r="Y86" s="32">
        <f t="shared" si="19"/>
        <v>0.19490591243756611</v>
      </c>
      <c r="Z86" s="33">
        <v>0.05</v>
      </c>
      <c r="AA86" s="28">
        <f t="shared" si="20"/>
        <v>2358754.2000000002</v>
      </c>
      <c r="AB86" s="28">
        <f t="shared" si="21"/>
        <v>29060905.57760841</v>
      </c>
    </row>
    <row r="87" spans="1:28" s="16" customFormat="1" x14ac:dyDescent="0.25">
      <c r="A87" s="27" t="s">
        <v>95</v>
      </c>
      <c r="B87" s="27" t="s">
        <v>350</v>
      </c>
      <c r="C87" s="34">
        <v>47239652.780000001</v>
      </c>
      <c r="D87" s="34">
        <v>1767676.77</v>
      </c>
      <c r="E87" s="34">
        <f t="shared" si="11"/>
        <v>49007329.550000004</v>
      </c>
      <c r="F87" s="34">
        <v>5756180</v>
      </c>
      <c r="G87" s="34">
        <v>521165</v>
      </c>
      <c r="H87" s="28">
        <f t="shared" si="12"/>
        <v>6277345</v>
      </c>
      <c r="I87" s="34">
        <v>5650123</v>
      </c>
      <c r="J87" s="29">
        <v>21433876</v>
      </c>
      <c r="K87" s="28">
        <f t="shared" si="13"/>
        <v>82368673.550000012</v>
      </c>
      <c r="L87" s="35">
        <v>0.03</v>
      </c>
      <c r="M87" s="35">
        <v>3.5590706870983688E-3</v>
      </c>
      <c r="N87" s="35">
        <v>1.3840830449826989E-3</v>
      </c>
      <c r="O87" s="35">
        <v>7.0687098368759265E-3</v>
      </c>
      <c r="P87" s="35">
        <f t="shared" si="14"/>
        <v>4.2011863568956996E-2</v>
      </c>
      <c r="Q87" s="34">
        <f t="shared" si="15"/>
        <v>85829135.025538564</v>
      </c>
      <c r="R87" s="31">
        <v>9714989</v>
      </c>
      <c r="S87" s="34">
        <v>397211</v>
      </c>
      <c r="T87" s="28">
        <f t="shared" si="16"/>
        <v>10112200</v>
      </c>
      <c r="U87" s="28">
        <v>6000745</v>
      </c>
      <c r="V87" s="29">
        <v>29249045</v>
      </c>
      <c r="W87" s="28">
        <f t="shared" si="17"/>
        <v>40467145.025538564</v>
      </c>
      <c r="X87" s="34">
        <f t="shared" si="18"/>
        <v>-8540184.5244614407</v>
      </c>
      <c r="Y87" s="36">
        <f t="shared" si="19"/>
        <v>-0.17426341330735579</v>
      </c>
      <c r="Z87" s="37">
        <v>0.05</v>
      </c>
      <c r="AA87" s="28">
        <f t="shared" si="20"/>
        <v>4118433.6775000007</v>
      </c>
      <c r="AB87" s="28">
        <f t="shared" si="21"/>
        <v>44585578.703038566</v>
      </c>
    </row>
    <row r="88" spans="1:28" x14ac:dyDescent="0.25">
      <c r="A88" s="27" t="s">
        <v>96</v>
      </c>
      <c r="B88" s="27" t="s">
        <v>351</v>
      </c>
      <c r="C88" s="34">
        <v>5580738.6799999997</v>
      </c>
      <c r="D88" s="34">
        <v>303030</v>
      </c>
      <c r="E88" s="28">
        <f t="shared" si="11"/>
        <v>5883768.6799999997</v>
      </c>
      <c r="F88" s="28">
        <v>375758</v>
      </c>
      <c r="G88" s="28">
        <v>1602</v>
      </c>
      <c r="H88" s="28">
        <f t="shared" si="12"/>
        <v>377360</v>
      </c>
      <c r="I88" s="28">
        <v>159246</v>
      </c>
      <c r="J88" s="29">
        <v>41816</v>
      </c>
      <c r="K88" s="28">
        <f t="shared" si="13"/>
        <v>6462190.6799999997</v>
      </c>
      <c r="L88" s="30">
        <v>0.03</v>
      </c>
      <c r="M88" s="30">
        <v>1.5094339622641511E-3</v>
      </c>
      <c r="N88" s="30">
        <v>0</v>
      </c>
      <c r="O88" s="30">
        <v>5.6603773584905656E-3</v>
      </c>
      <c r="P88" s="30">
        <f t="shared" si="14"/>
        <v>3.7169811320754712E-2</v>
      </c>
      <c r="Q88" s="28">
        <f t="shared" si="15"/>
        <v>6702389.0882943394</v>
      </c>
      <c r="R88" s="31">
        <v>420480</v>
      </c>
      <c r="S88" s="28">
        <v>1779</v>
      </c>
      <c r="T88" s="28">
        <f t="shared" si="16"/>
        <v>422259</v>
      </c>
      <c r="U88" s="28">
        <v>150295</v>
      </c>
      <c r="V88" s="29">
        <v>449942</v>
      </c>
      <c r="W88" s="28">
        <f t="shared" si="17"/>
        <v>5679893.0882943394</v>
      </c>
      <c r="X88" s="28">
        <f t="shared" si="18"/>
        <v>-203875.59170566034</v>
      </c>
      <c r="Y88" s="32">
        <f t="shared" si="19"/>
        <v>-3.4650511057423207E-2</v>
      </c>
      <c r="Z88" s="33">
        <v>7.0000000000000007E-2</v>
      </c>
      <c r="AA88" s="28">
        <f t="shared" si="20"/>
        <v>452353.34760000004</v>
      </c>
      <c r="AB88" s="28">
        <f t="shared" si="21"/>
        <v>6132246.4358943393</v>
      </c>
    </row>
    <row r="89" spans="1:28" x14ac:dyDescent="0.25">
      <c r="A89" s="27" t="s">
        <v>97</v>
      </c>
      <c r="B89" s="27" t="s">
        <v>352</v>
      </c>
      <c r="C89" s="34">
        <v>3968837</v>
      </c>
      <c r="D89" s="34">
        <v>404040</v>
      </c>
      <c r="E89" s="28">
        <f t="shared" si="11"/>
        <v>4372877</v>
      </c>
      <c r="F89" s="28">
        <v>238958</v>
      </c>
      <c r="G89" s="28">
        <v>24962</v>
      </c>
      <c r="H89" s="28">
        <f t="shared" si="12"/>
        <v>263920</v>
      </c>
      <c r="I89" s="28">
        <v>315935</v>
      </c>
      <c r="J89" s="29">
        <v>38993</v>
      </c>
      <c r="K89" s="28">
        <f t="shared" si="13"/>
        <v>4991725</v>
      </c>
      <c r="L89" s="30">
        <v>0.03</v>
      </c>
      <c r="M89" s="30">
        <v>0</v>
      </c>
      <c r="N89" s="30">
        <v>0</v>
      </c>
      <c r="O89" s="30">
        <v>0</v>
      </c>
      <c r="P89" s="30">
        <f t="shared" si="14"/>
        <v>0.03</v>
      </c>
      <c r="Q89" s="28">
        <f t="shared" si="15"/>
        <v>5141476.75</v>
      </c>
      <c r="R89" s="31">
        <v>342410</v>
      </c>
      <c r="S89" s="28">
        <v>34451</v>
      </c>
      <c r="T89" s="28">
        <f t="shared" si="16"/>
        <v>376861</v>
      </c>
      <c r="U89" s="28">
        <v>301727</v>
      </c>
      <c r="V89" s="29">
        <v>267214</v>
      </c>
      <c r="W89" s="28">
        <f t="shared" si="17"/>
        <v>4195674.75</v>
      </c>
      <c r="X89" s="28">
        <f t="shared" si="18"/>
        <v>-177202.25</v>
      </c>
      <c r="Y89" s="32">
        <f t="shared" si="19"/>
        <v>-4.0523035521008249E-2</v>
      </c>
      <c r="Z89" s="33">
        <v>7.0000000000000007E-2</v>
      </c>
      <c r="AA89" s="28">
        <f t="shared" si="20"/>
        <v>349420.75000000006</v>
      </c>
      <c r="AB89" s="28">
        <f t="shared" si="21"/>
        <v>4545095.5</v>
      </c>
    </row>
    <row r="90" spans="1:28" x14ac:dyDescent="0.25">
      <c r="A90" s="27" t="s">
        <v>98</v>
      </c>
      <c r="B90" s="27" t="s">
        <v>353</v>
      </c>
      <c r="C90" s="34">
        <v>7393939</v>
      </c>
      <c r="D90" s="34">
        <v>622386</v>
      </c>
      <c r="E90" s="28">
        <f t="shared" si="11"/>
        <v>8016325</v>
      </c>
      <c r="F90" s="28">
        <v>1258698</v>
      </c>
      <c r="G90" s="28">
        <v>16805</v>
      </c>
      <c r="H90" s="28">
        <f t="shared" si="12"/>
        <v>1275503</v>
      </c>
      <c r="I90" s="28">
        <v>773817</v>
      </c>
      <c r="J90" s="29">
        <v>90653</v>
      </c>
      <c r="K90" s="28">
        <f t="shared" si="13"/>
        <v>10156298</v>
      </c>
      <c r="L90" s="30">
        <v>0.03</v>
      </c>
      <c r="M90" s="30">
        <v>0</v>
      </c>
      <c r="N90" s="30">
        <v>0</v>
      </c>
      <c r="O90" s="30">
        <v>8.1967213114754085E-3</v>
      </c>
      <c r="P90" s="30">
        <f t="shared" si="14"/>
        <v>3.8196721311475404E-2</v>
      </c>
      <c r="Q90" s="28">
        <f t="shared" si="15"/>
        <v>10544235.284262296</v>
      </c>
      <c r="R90" s="31">
        <v>1155878</v>
      </c>
      <c r="S90" s="28">
        <v>20116</v>
      </c>
      <c r="T90" s="28">
        <f t="shared" si="16"/>
        <v>1175994</v>
      </c>
      <c r="U90" s="28">
        <v>725454</v>
      </c>
      <c r="V90" s="29">
        <v>948846</v>
      </c>
      <c r="W90" s="28">
        <f t="shared" si="17"/>
        <v>7693941.2842622958</v>
      </c>
      <c r="X90" s="28">
        <f t="shared" si="18"/>
        <v>-322383.71573770419</v>
      </c>
      <c r="Y90" s="32">
        <f t="shared" si="19"/>
        <v>-4.0215898898523228E-2</v>
      </c>
      <c r="Z90" s="33">
        <v>0.06</v>
      </c>
      <c r="AA90" s="28">
        <f t="shared" si="20"/>
        <v>609377.88</v>
      </c>
      <c r="AB90" s="28">
        <f t="shared" si="21"/>
        <v>8303319.1642622957</v>
      </c>
    </row>
    <row r="91" spans="1:28" x14ac:dyDescent="0.25">
      <c r="A91" s="27" t="s">
        <v>99</v>
      </c>
      <c r="B91" s="27" t="s">
        <v>354</v>
      </c>
      <c r="C91" s="34">
        <v>3616616</v>
      </c>
      <c r="D91" s="34">
        <v>252525</v>
      </c>
      <c r="E91" s="28">
        <f t="shared" si="11"/>
        <v>3869141</v>
      </c>
      <c r="F91" s="28">
        <v>291391</v>
      </c>
      <c r="G91" s="28">
        <v>606</v>
      </c>
      <c r="H91" s="28">
        <f t="shared" si="12"/>
        <v>291997</v>
      </c>
      <c r="I91" s="28">
        <v>143768</v>
      </c>
      <c r="J91" s="29">
        <v>214942</v>
      </c>
      <c r="K91" s="28">
        <f t="shared" si="13"/>
        <v>4519848</v>
      </c>
      <c r="L91" s="30">
        <v>0.03</v>
      </c>
      <c r="M91" s="30">
        <v>3.1007751937984496E-3</v>
      </c>
      <c r="N91" s="30">
        <v>0</v>
      </c>
      <c r="O91" s="30">
        <v>1.5116279069767442E-2</v>
      </c>
      <c r="P91" s="30">
        <f t="shared" si="14"/>
        <v>4.8217054263565887E-2</v>
      </c>
      <c r="Q91" s="28">
        <f t="shared" si="15"/>
        <v>4737781.7562790699</v>
      </c>
      <c r="R91" s="31">
        <v>285305</v>
      </c>
      <c r="S91" s="28">
        <v>626</v>
      </c>
      <c r="T91" s="28">
        <f t="shared" si="16"/>
        <v>285931</v>
      </c>
      <c r="U91" s="28">
        <v>150281</v>
      </c>
      <c r="V91" s="29">
        <v>406510</v>
      </c>
      <c r="W91" s="28">
        <f t="shared" si="17"/>
        <v>3895059.7562790699</v>
      </c>
      <c r="X91" s="28">
        <f t="shared" si="18"/>
        <v>25918.75627906993</v>
      </c>
      <c r="Y91" s="32">
        <f t="shared" si="19"/>
        <v>6.6988399438195536E-3</v>
      </c>
      <c r="Z91" s="33">
        <v>7.0000000000000007E-2</v>
      </c>
      <c r="AA91" s="28">
        <f t="shared" si="20"/>
        <v>316389.36000000004</v>
      </c>
      <c r="AB91" s="28">
        <f t="shared" si="21"/>
        <v>4211449.1162790703</v>
      </c>
    </row>
    <row r="92" spans="1:28" x14ac:dyDescent="0.25">
      <c r="A92" s="27" t="s">
        <v>100</v>
      </c>
      <c r="B92" s="27" t="s">
        <v>355</v>
      </c>
      <c r="C92" s="34">
        <v>4378788</v>
      </c>
      <c r="D92" s="34">
        <v>166667</v>
      </c>
      <c r="E92" s="28">
        <f t="shared" si="11"/>
        <v>4545455</v>
      </c>
      <c r="F92" s="28">
        <v>263848</v>
      </c>
      <c r="G92" s="28">
        <v>932</v>
      </c>
      <c r="H92" s="28">
        <f t="shared" si="12"/>
        <v>264780</v>
      </c>
      <c r="I92" s="28">
        <v>447630</v>
      </c>
      <c r="J92" s="29">
        <v>141213</v>
      </c>
      <c r="K92" s="28">
        <f t="shared" si="13"/>
        <v>5399078</v>
      </c>
      <c r="L92" s="30">
        <v>0.03</v>
      </c>
      <c r="M92" s="30">
        <v>2.033898305084746E-2</v>
      </c>
      <c r="N92" s="30">
        <v>0</v>
      </c>
      <c r="O92" s="30">
        <v>6.9915254237288135E-3</v>
      </c>
      <c r="P92" s="30">
        <f t="shared" si="14"/>
        <v>5.7330508474576269E-2</v>
      </c>
      <c r="Q92" s="28">
        <f t="shared" si="15"/>
        <v>5708609.8870338984</v>
      </c>
      <c r="R92" s="31">
        <v>249812</v>
      </c>
      <c r="S92" s="28">
        <v>1151</v>
      </c>
      <c r="T92" s="28">
        <f t="shared" si="16"/>
        <v>250963</v>
      </c>
      <c r="U92" s="28">
        <v>363625</v>
      </c>
      <c r="V92" s="29">
        <v>608085</v>
      </c>
      <c r="W92" s="28">
        <f t="shared" si="17"/>
        <v>4485936.8870338984</v>
      </c>
      <c r="X92" s="28">
        <f t="shared" si="18"/>
        <v>-59518.112966101617</v>
      </c>
      <c r="Y92" s="32">
        <f t="shared" si="19"/>
        <v>-1.3093983543144002E-2</v>
      </c>
      <c r="Z92" s="33">
        <v>7.0000000000000007E-2</v>
      </c>
      <c r="AA92" s="28">
        <f t="shared" si="20"/>
        <v>377935.46</v>
      </c>
      <c r="AB92" s="28">
        <f t="shared" si="21"/>
        <v>4863872.3470338983</v>
      </c>
    </row>
    <row r="93" spans="1:28" x14ac:dyDescent="0.25">
      <c r="A93" s="27" t="s">
        <v>101</v>
      </c>
      <c r="B93" s="27" t="s">
        <v>356</v>
      </c>
      <c r="C93" s="34">
        <v>3031306</v>
      </c>
      <c r="D93" s="34">
        <v>0</v>
      </c>
      <c r="E93" s="28">
        <f t="shared" si="11"/>
        <v>3031306</v>
      </c>
      <c r="F93" s="28">
        <v>153855</v>
      </c>
      <c r="G93" s="28">
        <v>25300</v>
      </c>
      <c r="H93" s="28">
        <f t="shared" si="12"/>
        <v>179155</v>
      </c>
      <c r="I93" s="28">
        <v>36509</v>
      </c>
      <c r="J93" s="29">
        <v>448188</v>
      </c>
      <c r="K93" s="28">
        <f t="shared" si="13"/>
        <v>3695158</v>
      </c>
      <c r="L93" s="30">
        <v>0.03</v>
      </c>
      <c r="M93" s="30">
        <v>3.4567901234567898E-2</v>
      </c>
      <c r="N93" s="30">
        <v>4.6296296296296294E-3</v>
      </c>
      <c r="O93" s="30">
        <v>9.2592592592592587E-3</v>
      </c>
      <c r="P93" s="30">
        <f t="shared" si="14"/>
        <v>7.8456790123456785E-2</v>
      </c>
      <c r="Q93" s="28">
        <f t="shared" si="15"/>
        <v>3985068.2356790123</v>
      </c>
      <c r="R93" s="31">
        <v>151145</v>
      </c>
      <c r="S93" s="28">
        <v>5750</v>
      </c>
      <c r="T93" s="28">
        <f t="shared" si="16"/>
        <v>156895</v>
      </c>
      <c r="U93" s="28">
        <v>90426</v>
      </c>
      <c r="V93" s="29">
        <v>683907</v>
      </c>
      <c r="W93" s="28">
        <f t="shared" si="17"/>
        <v>3053840.2356790123</v>
      </c>
      <c r="X93" s="28">
        <f t="shared" si="18"/>
        <v>22534.235679012258</v>
      </c>
      <c r="Y93" s="32">
        <f t="shared" si="19"/>
        <v>7.433837322597012E-3</v>
      </c>
      <c r="Z93" s="33">
        <v>7.0000000000000007E-2</v>
      </c>
      <c r="AA93" s="28">
        <f t="shared" si="20"/>
        <v>258661.06000000003</v>
      </c>
      <c r="AB93" s="28">
        <f t="shared" si="21"/>
        <v>3312501.2956790123</v>
      </c>
    </row>
    <row r="94" spans="1:28" x14ac:dyDescent="0.25">
      <c r="A94" s="27" t="s">
        <v>102</v>
      </c>
      <c r="B94" s="27" t="s">
        <v>357</v>
      </c>
      <c r="C94" s="34">
        <v>3010101</v>
      </c>
      <c r="D94" s="34">
        <v>439394</v>
      </c>
      <c r="E94" s="28">
        <f t="shared" si="11"/>
        <v>3449495</v>
      </c>
      <c r="F94" s="28">
        <v>209621</v>
      </c>
      <c r="G94" s="28">
        <v>712</v>
      </c>
      <c r="H94" s="28">
        <f t="shared" si="12"/>
        <v>210333</v>
      </c>
      <c r="I94" s="28">
        <v>110355</v>
      </c>
      <c r="J94" s="29">
        <v>24658</v>
      </c>
      <c r="K94" s="28">
        <f t="shared" si="13"/>
        <v>3794841</v>
      </c>
      <c r="L94" s="30">
        <v>0.03</v>
      </c>
      <c r="M94" s="30">
        <v>0</v>
      </c>
      <c r="N94" s="30">
        <v>0</v>
      </c>
      <c r="O94" s="30">
        <v>4.3103448275862068E-3</v>
      </c>
      <c r="P94" s="30">
        <f t="shared" si="14"/>
        <v>3.4310344827586207E-2</v>
      </c>
      <c r="Q94" s="28">
        <f t="shared" si="15"/>
        <v>3925043.3032758622</v>
      </c>
      <c r="R94" s="31">
        <v>213171</v>
      </c>
      <c r="S94" s="28">
        <v>1181</v>
      </c>
      <c r="T94" s="28">
        <f t="shared" si="16"/>
        <v>214352</v>
      </c>
      <c r="U94" s="28">
        <v>125544</v>
      </c>
      <c r="V94" s="29">
        <v>275355</v>
      </c>
      <c r="W94" s="28">
        <f t="shared" si="17"/>
        <v>3309792.3032758622</v>
      </c>
      <c r="X94" s="28">
        <f t="shared" si="18"/>
        <v>-139702.69672413776</v>
      </c>
      <c r="Y94" s="32">
        <f t="shared" si="19"/>
        <v>-4.0499463464692007E-2</v>
      </c>
      <c r="Z94" s="33">
        <v>7.0000000000000007E-2</v>
      </c>
      <c r="AA94" s="28">
        <f t="shared" si="20"/>
        <v>265638.87000000005</v>
      </c>
      <c r="AB94" s="28">
        <f t="shared" si="21"/>
        <v>3575431.1732758624</v>
      </c>
    </row>
    <row r="95" spans="1:28" x14ac:dyDescent="0.25">
      <c r="A95" s="27" t="s">
        <v>103</v>
      </c>
      <c r="B95" s="27" t="s">
        <v>358</v>
      </c>
      <c r="C95" s="34">
        <v>2792056.99</v>
      </c>
      <c r="D95" s="34">
        <v>56805</v>
      </c>
      <c r="E95" s="28">
        <f t="shared" si="11"/>
        <v>2848861.99</v>
      </c>
      <c r="F95" s="28">
        <v>173840</v>
      </c>
      <c r="G95" s="28">
        <v>0</v>
      </c>
      <c r="H95" s="28">
        <f t="shared" si="12"/>
        <v>173840</v>
      </c>
      <c r="I95" s="28">
        <v>188159</v>
      </c>
      <c r="J95" s="29">
        <v>950001</v>
      </c>
      <c r="K95" s="28">
        <f t="shared" si="13"/>
        <v>4160861.99</v>
      </c>
      <c r="L95" s="30">
        <v>0.03</v>
      </c>
      <c r="M95" s="30">
        <v>0</v>
      </c>
      <c r="N95" s="30">
        <v>0</v>
      </c>
      <c r="O95" s="30">
        <v>5.2763819095477385E-3</v>
      </c>
      <c r="P95" s="30">
        <f t="shared" si="14"/>
        <v>3.5276381909547738E-2</v>
      </c>
      <c r="Q95" s="28">
        <f t="shared" si="15"/>
        <v>4307642.146632161</v>
      </c>
      <c r="R95" s="31">
        <v>167975</v>
      </c>
      <c r="S95" s="28">
        <v>163</v>
      </c>
      <c r="T95" s="28">
        <f t="shared" si="16"/>
        <v>168138</v>
      </c>
      <c r="U95" s="28">
        <v>135144</v>
      </c>
      <c r="V95" s="29">
        <v>942360</v>
      </c>
      <c r="W95" s="28">
        <f t="shared" si="17"/>
        <v>3062000.146632161</v>
      </c>
      <c r="X95" s="28">
        <f t="shared" si="18"/>
        <v>213138.15663216077</v>
      </c>
      <c r="Y95" s="32">
        <f t="shared" si="19"/>
        <v>7.4815191953949561E-2</v>
      </c>
      <c r="Z95" s="33">
        <v>7.0000000000000007E-2</v>
      </c>
      <c r="AA95" s="28">
        <f t="shared" si="20"/>
        <v>291260.33930000005</v>
      </c>
      <c r="AB95" s="28">
        <f t="shared" si="21"/>
        <v>3353260.4859321611</v>
      </c>
    </row>
    <row r="96" spans="1:28" x14ac:dyDescent="0.25">
      <c r="A96" s="27" t="s">
        <v>104</v>
      </c>
      <c r="B96" s="27" t="s">
        <v>359</v>
      </c>
      <c r="C96" s="34">
        <v>3446680</v>
      </c>
      <c r="D96" s="34">
        <v>202020</v>
      </c>
      <c r="E96" s="28">
        <f t="shared" si="11"/>
        <v>3648700</v>
      </c>
      <c r="F96" s="28">
        <v>312364</v>
      </c>
      <c r="G96" s="28">
        <v>35</v>
      </c>
      <c r="H96" s="28">
        <f t="shared" si="12"/>
        <v>312399</v>
      </c>
      <c r="I96" s="28">
        <v>206905</v>
      </c>
      <c r="J96" s="29">
        <v>158723</v>
      </c>
      <c r="K96" s="28">
        <f t="shared" si="13"/>
        <v>4326727</v>
      </c>
      <c r="L96" s="30">
        <v>0.03</v>
      </c>
      <c r="M96" s="30">
        <v>0</v>
      </c>
      <c r="N96" s="30">
        <v>0</v>
      </c>
      <c r="O96" s="30">
        <v>1.9047619047619048E-3</v>
      </c>
      <c r="P96" s="30">
        <f t="shared" si="14"/>
        <v>3.1904761904761901E-2</v>
      </c>
      <c r="Q96" s="28">
        <f t="shared" si="15"/>
        <v>4464770.1947619049</v>
      </c>
      <c r="R96" s="31">
        <v>350861</v>
      </c>
      <c r="S96" s="28">
        <v>0</v>
      </c>
      <c r="T96" s="28">
        <f t="shared" si="16"/>
        <v>350861</v>
      </c>
      <c r="U96" s="28">
        <v>194265</v>
      </c>
      <c r="V96" s="29">
        <v>586371</v>
      </c>
      <c r="W96" s="28">
        <f t="shared" si="17"/>
        <v>3333273.1947619049</v>
      </c>
      <c r="X96" s="28">
        <f t="shared" si="18"/>
        <v>-315426.80523809511</v>
      </c>
      <c r="Y96" s="32">
        <f t="shared" si="19"/>
        <v>-8.6449092892837212E-2</v>
      </c>
      <c r="Z96" s="33">
        <v>7.0000000000000007E-2</v>
      </c>
      <c r="AA96" s="28">
        <f t="shared" si="20"/>
        <v>302870.89</v>
      </c>
      <c r="AB96" s="28">
        <f t="shared" si="21"/>
        <v>3636144.084761905</v>
      </c>
    </row>
    <row r="97" spans="1:28" x14ac:dyDescent="0.25">
      <c r="A97" s="27" t="s">
        <v>105</v>
      </c>
      <c r="B97" s="27" t="s">
        <v>360</v>
      </c>
      <c r="C97" s="34">
        <v>3055951.35</v>
      </c>
      <c r="D97" s="34">
        <v>121212</v>
      </c>
      <c r="E97" s="28">
        <f t="shared" si="11"/>
        <v>3177163.35</v>
      </c>
      <c r="F97" s="28">
        <v>244459</v>
      </c>
      <c r="G97" s="28">
        <v>517</v>
      </c>
      <c r="H97" s="28">
        <f t="shared" si="12"/>
        <v>244976</v>
      </c>
      <c r="I97" s="28">
        <v>182207</v>
      </c>
      <c r="J97" s="29">
        <v>1014386</v>
      </c>
      <c r="K97" s="28">
        <f t="shared" si="13"/>
        <v>4618732.3499999996</v>
      </c>
      <c r="L97" s="30">
        <v>0.03</v>
      </c>
      <c r="M97" s="30">
        <v>0</v>
      </c>
      <c r="N97" s="30">
        <v>0</v>
      </c>
      <c r="O97" s="30">
        <v>1.7441860465116279E-3</v>
      </c>
      <c r="P97" s="30">
        <f t="shared" si="14"/>
        <v>3.1744186046511629E-2</v>
      </c>
      <c r="Q97" s="28">
        <f t="shared" si="15"/>
        <v>4765350.2490174416</v>
      </c>
      <c r="R97" s="31">
        <v>253010</v>
      </c>
      <c r="S97" s="28">
        <v>524</v>
      </c>
      <c r="T97" s="28">
        <f t="shared" si="16"/>
        <v>253534</v>
      </c>
      <c r="U97" s="28">
        <v>181096</v>
      </c>
      <c r="V97" s="29">
        <v>862706</v>
      </c>
      <c r="W97" s="28">
        <f t="shared" si="17"/>
        <v>3468014.2490174416</v>
      </c>
      <c r="X97" s="28">
        <f t="shared" si="18"/>
        <v>290850.89901744155</v>
      </c>
      <c r="Y97" s="32">
        <f t="shared" si="19"/>
        <v>9.1544206884245194E-2</v>
      </c>
      <c r="Z97" s="33">
        <v>7.0000000000000007E-2</v>
      </c>
      <c r="AA97" s="28">
        <f t="shared" si="20"/>
        <v>323311.26449999999</v>
      </c>
      <c r="AB97" s="28">
        <f t="shared" si="21"/>
        <v>3791325.5135174417</v>
      </c>
    </row>
    <row r="98" spans="1:28" x14ac:dyDescent="0.25">
      <c r="A98" s="27" t="s">
        <v>106</v>
      </c>
      <c r="B98" s="27" t="s">
        <v>361</v>
      </c>
      <c r="C98" s="34">
        <v>6161616</v>
      </c>
      <c r="D98" s="34">
        <v>227273</v>
      </c>
      <c r="E98" s="28">
        <f t="shared" si="11"/>
        <v>6388889</v>
      </c>
      <c r="F98" s="28">
        <v>395499</v>
      </c>
      <c r="G98" s="28">
        <v>4785</v>
      </c>
      <c r="H98" s="28">
        <f t="shared" si="12"/>
        <v>400284</v>
      </c>
      <c r="I98" s="28">
        <v>278265</v>
      </c>
      <c r="J98" s="29">
        <v>38303</v>
      </c>
      <c r="K98" s="28">
        <f t="shared" si="13"/>
        <v>7105741</v>
      </c>
      <c r="L98" s="30">
        <v>0.03</v>
      </c>
      <c r="M98" s="30">
        <v>2.7076923076923078E-2</v>
      </c>
      <c r="N98" s="30">
        <v>0</v>
      </c>
      <c r="O98" s="30">
        <v>4.1538461538461538E-3</v>
      </c>
      <c r="P98" s="30">
        <f t="shared" si="14"/>
        <v>6.1230769230769234E-2</v>
      </c>
      <c r="Q98" s="28">
        <f t="shared" si="15"/>
        <v>7540830.9873846155</v>
      </c>
      <c r="R98" s="31">
        <v>383235</v>
      </c>
      <c r="S98" s="28">
        <v>2294</v>
      </c>
      <c r="T98" s="28">
        <f t="shared" si="16"/>
        <v>385529</v>
      </c>
      <c r="U98" s="28">
        <v>327870</v>
      </c>
      <c r="V98" s="29">
        <v>588987</v>
      </c>
      <c r="W98" s="28">
        <f t="shared" si="17"/>
        <v>6238444.9873846155</v>
      </c>
      <c r="X98" s="28">
        <f t="shared" si="18"/>
        <v>-150444.01261538453</v>
      </c>
      <c r="Y98" s="32">
        <f t="shared" si="19"/>
        <v>-2.354775808679483E-2</v>
      </c>
      <c r="Z98" s="33">
        <v>7.0000000000000007E-2</v>
      </c>
      <c r="AA98" s="28">
        <f t="shared" si="20"/>
        <v>497401.87000000005</v>
      </c>
      <c r="AB98" s="28">
        <f t="shared" si="21"/>
        <v>6735846.8573846156</v>
      </c>
    </row>
    <row r="99" spans="1:28" x14ac:dyDescent="0.25">
      <c r="A99" s="27" t="s">
        <v>107</v>
      </c>
      <c r="B99" s="27" t="s">
        <v>362</v>
      </c>
      <c r="C99" s="34">
        <v>4011908</v>
      </c>
      <c r="D99" s="34">
        <v>200595</v>
      </c>
      <c r="E99" s="28">
        <f t="shared" si="11"/>
        <v>4212503</v>
      </c>
      <c r="F99" s="28">
        <v>353912</v>
      </c>
      <c r="G99" s="28">
        <v>269</v>
      </c>
      <c r="H99" s="28">
        <f t="shared" si="12"/>
        <v>354181</v>
      </c>
      <c r="I99" s="28">
        <v>376743</v>
      </c>
      <c r="J99" s="29">
        <v>1654223</v>
      </c>
      <c r="K99" s="28">
        <f t="shared" si="13"/>
        <v>6597650</v>
      </c>
      <c r="L99" s="30">
        <v>0.03</v>
      </c>
      <c r="M99" s="30">
        <v>0</v>
      </c>
      <c r="N99" s="30">
        <v>0</v>
      </c>
      <c r="O99" s="30">
        <v>1.0714285714285713E-2</v>
      </c>
      <c r="P99" s="30">
        <f t="shared" si="14"/>
        <v>4.071428571428571E-2</v>
      </c>
      <c r="Q99" s="28">
        <f t="shared" si="15"/>
        <v>6866268.6071428573</v>
      </c>
      <c r="R99" s="31">
        <v>312967</v>
      </c>
      <c r="S99" s="28">
        <v>294</v>
      </c>
      <c r="T99" s="28">
        <f t="shared" si="16"/>
        <v>313261</v>
      </c>
      <c r="U99" s="28">
        <v>338150</v>
      </c>
      <c r="V99" s="29">
        <v>1505678</v>
      </c>
      <c r="W99" s="28">
        <f t="shared" si="17"/>
        <v>4709179.6071428573</v>
      </c>
      <c r="X99" s="28">
        <f t="shared" si="18"/>
        <v>496676.60714285728</v>
      </c>
      <c r="Y99" s="32">
        <f t="shared" si="19"/>
        <v>0.11790534205978186</v>
      </c>
      <c r="Z99" s="33">
        <v>7.0000000000000007E-2</v>
      </c>
      <c r="AA99" s="28">
        <f t="shared" si="20"/>
        <v>461835.50000000006</v>
      </c>
      <c r="AB99" s="28">
        <f t="shared" si="21"/>
        <v>5171015.1071428573</v>
      </c>
    </row>
    <row r="100" spans="1:28" x14ac:dyDescent="0.25">
      <c r="A100" s="27" t="s">
        <v>108</v>
      </c>
      <c r="B100" s="27" t="s">
        <v>363</v>
      </c>
      <c r="C100" s="34">
        <v>12590909</v>
      </c>
      <c r="D100" s="34">
        <v>1937466</v>
      </c>
      <c r="E100" s="28">
        <f t="shared" si="11"/>
        <v>14528375</v>
      </c>
      <c r="F100" s="28">
        <v>2204349</v>
      </c>
      <c r="G100" s="28">
        <v>2579</v>
      </c>
      <c r="H100" s="28">
        <f t="shared" si="12"/>
        <v>2206928</v>
      </c>
      <c r="I100" s="28">
        <v>1729338</v>
      </c>
      <c r="J100" s="29">
        <v>5449448</v>
      </c>
      <c r="K100" s="28">
        <f t="shared" si="13"/>
        <v>23914089</v>
      </c>
      <c r="L100" s="30">
        <v>0.03</v>
      </c>
      <c r="M100" s="30">
        <v>7.8860898138006577E-3</v>
      </c>
      <c r="N100" s="30">
        <v>4.1073384446878422E-4</v>
      </c>
      <c r="O100" s="30">
        <v>6.407447973713034E-3</v>
      </c>
      <c r="P100" s="30">
        <f t="shared" si="14"/>
        <v>4.470427163198247E-2</v>
      </c>
      <c r="Q100" s="28">
        <f t="shared" si="15"/>
        <v>24983150.930487406</v>
      </c>
      <c r="R100" s="31">
        <v>2214719</v>
      </c>
      <c r="S100" s="28">
        <v>6306</v>
      </c>
      <c r="T100" s="28">
        <f t="shared" si="16"/>
        <v>2221025</v>
      </c>
      <c r="U100" s="28">
        <v>1777061</v>
      </c>
      <c r="V100" s="29">
        <v>5455074</v>
      </c>
      <c r="W100" s="28">
        <f t="shared" si="17"/>
        <v>15529990.930487406</v>
      </c>
      <c r="X100" s="28">
        <f t="shared" si="18"/>
        <v>1001615.9304874055</v>
      </c>
      <c r="Y100" s="32">
        <f t="shared" si="19"/>
        <v>6.8942048266747352E-2</v>
      </c>
      <c r="Z100" s="33">
        <v>0.06</v>
      </c>
      <c r="AA100" s="28">
        <f t="shared" si="20"/>
        <v>1434845.3399999999</v>
      </c>
      <c r="AB100" s="28">
        <f t="shared" si="21"/>
        <v>16964836.270487405</v>
      </c>
    </row>
    <row r="101" spans="1:28" x14ac:dyDescent="0.25">
      <c r="A101" s="27" t="s">
        <v>109</v>
      </c>
      <c r="B101" s="27" t="s">
        <v>364</v>
      </c>
      <c r="C101" s="34">
        <v>4733261</v>
      </c>
      <c r="D101" s="34">
        <v>195303</v>
      </c>
      <c r="E101" s="28">
        <f t="shared" si="11"/>
        <v>4928564</v>
      </c>
      <c r="F101" s="28">
        <v>502979</v>
      </c>
      <c r="G101" s="28">
        <v>5265</v>
      </c>
      <c r="H101" s="28">
        <f t="shared" si="12"/>
        <v>508244</v>
      </c>
      <c r="I101" s="28">
        <v>213376</v>
      </c>
      <c r="J101" s="29">
        <v>951892</v>
      </c>
      <c r="K101" s="28">
        <f t="shared" si="13"/>
        <v>6602076</v>
      </c>
      <c r="L101" s="30">
        <v>0.03</v>
      </c>
      <c r="M101" s="30">
        <v>3.7616822429906542E-2</v>
      </c>
      <c r="N101" s="30">
        <v>0</v>
      </c>
      <c r="O101" s="30">
        <v>4.5560747663551402E-3</v>
      </c>
      <c r="P101" s="30">
        <f t="shared" si="14"/>
        <v>7.2172897196261687E-2</v>
      </c>
      <c r="Q101" s="28">
        <f t="shared" si="15"/>
        <v>7078566.9524299065</v>
      </c>
      <c r="R101" s="31">
        <v>520624</v>
      </c>
      <c r="S101" s="28">
        <v>5510</v>
      </c>
      <c r="T101" s="28">
        <f t="shared" si="16"/>
        <v>526134</v>
      </c>
      <c r="U101" s="28">
        <v>198508</v>
      </c>
      <c r="V101" s="29">
        <v>1647954</v>
      </c>
      <c r="W101" s="28">
        <f t="shared" si="17"/>
        <v>4705970.9524299065</v>
      </c>
      <c r="X101" s="28">
        <f t="shared" si="18"/>
        <v>-222593.04757009353</v>
      </c>
      <c r="Y101" s="32">
        <f t="shared" si="19"/>
        <v>-4.5163874826439007E-2</v>
      </c>
      <c r="Z101" s="33">
        <v>7.0000000000000007E-2</v>
      </c>
      <c r="AA101" s="28">
        <f t="shared" si="20"/>
        <v>462145.32000000007</v>
      </c>
      <c r="AB101" s="28">
        <f t="shared" si="21"/>
        <v>5168116.2724299068</v>
      </c>
    </row>
    <row r="102" spans="1:28" x14ac:dyDescent="0.25">
      <c r="A102" s="27" t="s">
        <v>110</v>
      </c>
      <c r="B102" s="27" t="s">
        <v>365</v>
      </c>
      <c r="C102" s="34">
        <v>3961918</v>
      </c>
      <c r="D102" s="34">
        <v>757576</v>
      </c>
      <c r="E102" s="28">
        <f t="shared" si="11"/>
        <v>4719494</v>
      </c>
      <c r="F102" s="28">
        <v>425320</v>
      </c>
      <c r="G102" s="28">
        <v>32228</v>
      </c>
      <c r="H102" s="28">
        <f t="shared" si="12"/>
        <v>457548</v>
      </c>
      <c r="I102" s="28">
        <v>135202</v>
      </c>
      <c r="J102" s="29">
        <v>326403</v>
      </c>
      <c r="K102" s="28">
        <f t="shared" si="13"/>
        <v>5638647</v>
      </c>
      <c r="L102" s="30">
        <v>0.03</v>
      </c>
      <c r="M102" s="30">
        <v>0</v>
      </c>
      <c r="N102" s="30">
        <v>0</v>
      </c>
      <c r="O102" s="30">
        <v>5.2863436123348024E-3</v>
      </c>
      <c r="P102" s="30">
        <f t="shared" si="14"/>
        <v>3.5286343612334799E-2</v>
      </c>
      <c r="Q102" s="28">
        <f t="shared" si="15"/>
        <v>5837614.2355506606</v>
      </c>
      <c r="R102" s="31">
        <v>440615</v>
      </c>
      <c r="S102" s="28">
        <v>32858</v>
      </c>
      <c r="T102" s="28">
        <f t="shared" si="16"/>
        <v>473473</v>
      </c>
      <c r="U102" s="28">
        <v>195399</v>
      </c>
      <c r="V102" s="29">
        <v>649368</v>
      </c>
      <c r="W102" s="28">
        <f t="shared" si="17"/>
        <v>4519374.2355506606</v>
      </c>
      <c r="X102" s="28">
        <f t="shared" si="18"/>
        <v>-200119.76444933936</v>
      </c>
      <c r="Y102" s="32">
        <f t="shared" si="19"/>
        <v>-4.240280090393999E-2</v>
      </c>
      <c r="Z102" s="33">
        <v>7.0000000000000007E-2</v>
      </c>
      <c r="AA102" s="28">
        <f t="shared" si="20"/>
        <v>394705.29000000004</v>
      </c>
      <c r="AB102" s="28">
        <f t="shared" si="21"/>
        <v>4914079.5255506607</v>
      </c>
    </row>
    <row r="103" spans="1:28" x14ac:dyDescent="0.25">
      <c r="A103" s="27" t="s">
        <v>111</v>
      </c>
      <c r="B103" s="27" t="s">
        <v>366</v>
      </c>
      <c r="C103" s="34">
        <v>3417819</v>
      </c>
      <c r="D103" s="34">
        <v>50505</v>
      </c>
      <c r="E103" s="28">
        <f t="shared" si="11"/>
        <v>3468324</v>
      </c>
      <c r="F103" s="28">
        <v>310823</v>
      </c>
      <c r="G103" s="28">
        <v>2978</v>
      </c>
      <c r="H103" s="28">
        <f t="shared" si="12"/>
        <v>313801</v>
      </c>
      <c r="I103" s="28">
        <v>234763</v>
      </c>
      <c r="J103" s="29">
        <v>26924</v>
      </c>
      <c r="K103" s="28">
        <f t="shared" si="13"/>
        <v>4043812</v>
      </c>
      <c r="L103" s="30">
        <v>0.03</v>
      </c>
      <c r="M103" s="30">
        <v>0</v>
      </c>
      <c r="N103" s="30">
        <v>2.112676056338028E-3</v>
      </c>
      <c r="O103" s="30">
        <v>0</v>
      </c>
      <c r="P103" s="30">
        <f t="shared" si="14"/>
        <v>3.2112676056338024E-2</v>
      </c>
      <c r="Q103" s="28">
        <f t="shared" si="15"/>
        <v>4173669.6247887323</v>
      </c>
      <c r="R103" s="31">
        <v>312138</v>
      </c>
      <c r="S103" s="28">
        <v>2758</v>
      </c>
      <c r="T103" s="28">
        <f t="shared" si="16"/>
        <v>314896</v>
      </c>
      <c r="U103" s="28">
        <v>219441</v>
      </c>
      <c r="V103" s="29">
        <v>306610</v>
      </c>
      <c r="W103" s="28">
        <f t="shared" si="17"/>
        <v>3332722.6247887323</v>
      </c>
      <c r="X103" s="28">
        <f t="shared" si="18"/>
        <v>-135601.37521126773</v>
      </c>
      <c r="Y103" s="32">
        <f t="shared" si="19"/>
        <v>-3.909708989450459E-2</v>
      </c>
      <c r="Z103" s="33">
        <v>7.0000000000000007E-2</v>
      </c>
      <c r="AA103" s="28">
        <f t="shared" si="20"/>
        <v>283066.84000000003</v>
      </c>
      <c r="AB103" s="28">
        <f t="shared" si="21"/>
        <v>3615789.4647887321</v>
      </c>
    </row>
    <row r="104" spans="1:28" x14ac:dyDescent="0.25">
      <c r="A104" s="27" t="s">
        <v>112</v>
      </c>
      <c r="B104" s="27" t="s">
        <v>367</v>
      </c>
      <c r="C104" s="34">
        <v>4452159</v>
      </c>
      <c r="D104" s="34">
        <v>202020</v>
      </c>
      <c r="E104" s="28">
        <f t="shared" si="11"/>
        <v>4654179</v>
      </c>
      <c r="F104" s="28">
        <v>264216</v>
      </c>
      <c r="G104" s="28">
        <v>1546</v>
      </c>
      <c r="H104" s="28">
        <f t="shared" si="12"/>
        <v>265762</v>
      </c>
      <c r="I104" s="28">
        <v>162454</v>
      </c>
      <c r="J104" s="29">
        <v>453670</v>
      </c>
      <c r="K104" s="28">
        <f t="shared" si="13"/>
        <v>5536065</v>
      </c>
      <c r="L104" s="30">
        <v>0.03</v>
      </c>
      <c r="M104" s="30">
        <v>0</v>
      </c>
      <c r="N104" s="30">
        <v>0</v>
      </c>
      <c r="O104" s="30">
        <v>7.6923076923076919E-3</v>
      </c>
      <c r="P104" s="30">
        <f t="shared" si="14"/>
        <v>3.7692307692307692E-2</v>
      </c>
      <c r="Q104" s="28">
        <f t="shared" si="15"/>
        <v>5744732.0653846152</v>
      </c>
      <c r="R104" s="31">
        <v>214813</v>
      </c>
      <c r="S104" s="28">
        <v>1006</v>
      </c>
      <c r="T104" s="28">
        <f t="shared" si="16"/>
        <v>215819</v>
      </c>
      <c r="U104" s="28">
        <v>177406</v>
      </c>
      <c r="V104" s="29">
        <v>787396</v>
      </c>
      <c r="W104" s="28">
        <f t="shared" si="17"/>
        <v>4564111.0653846152</v>
      </c>
      <c r="X104" s="28">
        <f t="shared" si="18"/>
        <v>-90067.934615384787</v>
      </c>
      <c r="Y104" s="32">
        <f t="shared" si="19"/>
        <v>-1.9352056423997614E-2</v>
      </c>
      <c r="Z104" s="33">
        <v>7.0000000000000007E-2</v>
      </c>
      <c r="AA104" s="28">
        <f t="shared" si="20"/>
        <v>387524.55000000005</v>
      </c>
      <c r="AB104" s="28">
        <f t="shared" si="21"/>
        <v>4951635.615384615</v>
      </c>
    </row>
    <row r="105" spans="1:28" x14ac:dyDescent="0.25">
      <c r="A105" s="27" t="s">
        <v>113</v>
      </c>
      <c r="B105" s="27" t="s">
        <v>368</v>
      </c>
      <c r="C105" s="34">
        <v>3452734</v>
      </c>
      <c r="D105" s="34">
        <v>525299</v>
      </c>
      <c r="E105" s="28">
        <f t="shared" si="11"/>
        <v>3978033</v>
      </c>
      <c r="F105" s="28">
        <v>286989</v>
      </c>
      <c r="G105" s="28">
        <v>2050</v>
      </c>
      <c r="H105" s="28">
        <f t="shared" si="12"/>
        <v>289039</v>
      </c>
      <c r="I105" s="28">
        <v>156928</v>
      </c>
      <c r="J105" s="29">
        <v>42788</v>
      </c>
      <c r="K105" s="28">
        <f t="shared" si="13"/>
        <v>4466788</v>
      </c>
      <c r="L105" s="30">
        <v>0.03</v>
      </c>
      <c r="M105" s="30">
        <v>0</v>
      </c>
      <c r="N105" s="30">
        <v>0</v>
      </c>
      <c r="O105" s="30">
        <v>0</v>
      </c>
      <c r="P105" s="30">
        <f t="shared" si="14"/>
        <v>0.03</v>
      </c>
      <c r="Q105" s="28">
        <f t="shared" si="15"/>
        <v>4600791.6399999997</v>
      </c>
      <c r="R105" s="31">
        <v>292611</v>
      </c>
      <c r="S105" s="28">
        <v>1985</v>
      </c>
      <c r="T105" s="28">
        <f t="shared" si="16"/>
        <v>294596</v>
      </c>
      <c r="U105" s="28">
        <v>146258</v>
      </c>
      <c r="V105" s="29">
        <v>339308</v>
      </c>
      <c r="W105" s="28">
        <f t="shared" si="17"/>
        <v>3820629.6399999997</v>
      </c>
      <c r="X105" s="28">
        <f t="shared" si="18"/>
        <v>-157403.36000000034</v>
      </c>
      <c r="Y105" s="32">
        <f t="shared" si="19"/>
        <v>-3.9568138323638931E-2</v>
      </c>
      <c r="Z105" s="33">
        <v>7.0000000000000007E-2</v>
      </c>
      <c r="AA105" s="28">
        <f t="shared" si="20"/>
        <v>312675.16000000003</v>
      </c>
      <c r="AB105" s="28">
        <f t="shared" si="21"/>
        <v>4133304.8</v>
      </c>
    </row>
    <row r="106" spans="1:28" x14ac:dyDescent="0.25">
      <c r="A106" s="27" t="s">
        <v>114</v>
      </c>
      <c r="B106" s="27" t="s">
        <v>369</v>
      </c>
      <c r="C106" s="34">
        <v>2701768</v>
      </c>
      <c r="D106" s="34">
        <v>328283</v>
      </c>
      <c r="E106" s="28">
        <f t="shared" si="11"/>
        <v>3030051</v>
      </c>
      <c r="F106" s="28">
        <v>163211</v>
      </c>
      <c r="G106" s="28">
        <v>540</v>
      </c>
      <c r="H106" s="28">
        <f t="shared" si="12"/>
        <v>163751</v>
      </c>
      <c r="I106" s="28">
        <v>99231</v>
      </c>
      <c r="J106" s="29">
        <v>29080</v>
      </c>
      <c r="K106" s="28">
        <f t="shared" si="13"/>
        <v>3322113</v>
      </c>
      <c r="L106" s="30">
        <v>0.03</v>
      </c>
      <c r="M106" s="30">
        <v>0</v>
      </c>
      <c r="N106" s="30">
        <v>0</v>
      </c>
      <c r="O106" s="30">
        <v>7.1428571428571418E-3</v>
      </c>
      <c r="P106" s="30">
        <f t="shared" si="14"/>
        <v>3.7142857142857144E-2</v>
      </c>
      <c r="Q106" s="28">
        <f t="shared" si="15"/>
        <v>3445505.7685714285</v>
      </c>
      <c r="R106" s="31">
        <v>171019</v>
      </c>
      <c r="S106" s="28">
        <v>603</v>
      </c>
      <c r="T106" s="28">
        <f t="shared" si="16"/>
        <v>171622</v>
      </c>
      <c r="U106" s="28">
        <v>102221</v>
      </c>
      <c r="V106" s="29">
        <v>313135</v>
      </c>
      <c r="W106" s="28">
        <f t="shared" si="17"/>
        <v>2858527.7685714285</v>
      </c>
      <c r="X106" s="28">
        <f t="shared" si="18"/>
        <v>-171523.23142857151</v>
      </c>
      <c r="Y106" s="32">
        <f t="shared" si="19"/>
        <v>-5.6607374406758011E-2</v>
      </c>
      <c r="Z106" s="33">
        <v>7.0000000000000007E-2</v>
      </c>
      <c r="AA106" s="28">
        <f t="shared" si="20"/>
        <v>232547.91000000003</v>
      </c>
      <c r="AB106" s="28">
        <f t="shared" si="21"/>
        <v>3091075.6785714286</v>
      </c>
    </row>
    <row r="107" spans="1:28" x14ac:dyDescent="0.25">
      <c r="A107" s="27" t="s">
        <v>115</v>
      </c>
      <c r="B107" s="27" t="s">
        <v>370</v>
      </c>
      <c r="C107" s="34">
        <v>6749264</v>
      </c>
      <c r="D107" s="34">
        <v>171710.63</v>
      </c>
      <c r="E107" s="28">
        <f t="shared" si="11"/>
        <v>6920974.6299999999</v>
      </c>
      <c r="F107" s="28">
        <v>285361</v>
      </c>
      <c r="G107" s="28">
        <v>1204</v>
      </c>
      <c r="H107" s="28">
        <f t="shared" si="12"/>
        <v>286565</v>
      </c>
      <c r="I107" s="28">
        <v>314075</v>
      </c>
      <c r="J107" s="29">
        <v>28786</v>
      </c>
      <c r="K107" s="28">
        <f t="shared" si="13"/>
        <v>7550400.6299999999</v>
      </c>
      <c r="L107" s="30">
        <v>0.03</v>
      </c>
      <c r="M107" s="30">
        <v>2.9197080291970805E-3</v>
      </c>
      <c r="N107" s="30">
        <v>0</v>
      </c>
      <c r="O107" s="30">
        <v>0</v>
      </c>
      <c r="P107" s="30">
        <f t="shared" si="14"/>
        <v>3.2919708029197081E-2</v>
      </c>
      <c r="Q107" s="28">
        <f t="shared" si="15"/>
        <v>7798957.6142430659</v>
      </c>
      <c r="R107" s="31">
        <v>308825</v>
      </c>
      <c r="S107" s="28">
        <v>1214</v>
      </c>
      <c r="T107" s="28">
        <f t="shared" si="16"/>
        <v>310039</v>
      </c>
      <c r="U107" s="28">
        <v>357170</v>
      </c>
      <c r="V107" s="29">
        <v>459191</v>
      </c>
      <c r="W107" s="28">
        <f t="shared" si="17"/>
        <v>6672557.6142430659</v>
      </c>
      <c r="X107" s="28">
        <f t="shared" si="18"/>
        <v>-248417.01575693395</v>
      </c>
      <c r="Y107" s="32">
        <f t="shared" si="19"/>
        <v>-3.5893357371970885E-2</v>
      </c>
      <c r="Z107" s="33">
        <v>7.0000000000000007E-2</v>
      </c>
      <c r="AA107" s="28">
        <f t="shared" si="20"/>
        <v>528528.04410000006</v>
      </c>
      <c r="AB107" s="28">
        <f t="shared" si="21"/>
        <v>7201085.6583430655</v>
      </c>
    </row>
    <row r="108" spans="1:28" x14ac:dyDescent="0.25">
      <c r="A108" s="27" t="s">
        <v>116</v>
      </c>
      <c r="B108" s="27" t="s">
        <v>371</v>
      </c>
      <c r="C108" s="34">
        <v>41187339</v>
      </c>
      <c r="D108" s="34">
        <v>396031</v>
      </c>
      <c r="E108" s="28">
        <f t="shared" si="11"/>
        <v>41583370</v>
      </c>
      <c r="F108" s="28">
        <v>8091039</v>
      </c>
      <c r="G108" s="28">
        <v>501260</v>
      </c>
      <c r="H108" s="28">
        <f t="shared" si="12"/>
        <v>8592299</v>
      </c>
      <c r="I108" s="28">
        <v>6469309</v>
      </c>
      <c r="J108" s="29">
        <v>60267130</v>
      </c>
      <c r="K108" s="28">
        <f t="shared" si="13"/>
        <v>116912108</v>
      </c>
      <c r="L108" s="30">
        <v>0.03</v>
      </c>
      <c r="M108" s="30">
        <v>1.7799001519426959E-3</v>
      </c>
      <c r="N108" s="30">
        <v>3.4838289559366181E-3</v>
      </c>
      <c r="O108" s="30">
        <v>1.0809637508139788E-2</v>
      </c>
      <c r="P108" s="30">
        <f t="shared" si="14"/>
        <v>4.6073366616019101E-2</v>
      </c>
      <c r="Q108" s="28">
        <f t="shared" si="15"/>
        <v>122298642.41373561</v>
      </c>
      <c r="R108" s="31">
        <v>7227509</v>
      </c>
      <c r="S108" s="28">
        <v>1208</v>
      </c>
      <c r="T108" s="28">
        <f t="shared" si="16"/>
        <v>7228717</v>
      </c>
      <c r="U108" s="28">
        <v>6452731</v>
      </c>
      <c r="V108" s="29">
        <v>63475024</v>
      </c>
      <c r="W108" s="28">
        <f t="shared" si="17"/>
        <v>45142170.413735613</v>
      </c>
      <c r="X108" s="28">
        <f t="shared" si="18"/>
        <v>3558800.4137356132</v>
      </c>
      <c r="Y108" s="32">
        <f t="shared" si="19"/>
        <v>8.5582299215662738E-2</v>
      </c>
      <c r="Z108" s="33">
        <v>0.05</v>
      </c>
      <c r="AA108" s="28">
        <f t="shared" si="20"/>
        <v>5845605.4000000004</v>
      </c>
      <c r="AB108" s="28">
        <f t="shared" si="21"/>
        <v>50987775.813735612</v>
      </c>
    </row>
    <row r="109" spans="1:28" x14ac:dyDescent="0.25">
      <c r="A109" s="27" t="s">
        <v>117</v>
      </c>
      <c r="B109" s="27" t="s">
        <v>372</v>
      </c>
      <c r="C109" s="34">
        <v>7625500</v>
      </c>
      <c r="D109" s="34">
        <v>378750</v>
      </c>
      <c r="E109" s="28">
        <f t="shared" si="11"/>
        <v>8004250</v>
      </c>
      <c r="F109" s="28">
        <v>782812</v>
      </c>
      <c r="G109" s="28">
        <v>1784</v>
      </c>
      <c r="H109" s="28">
        <f t="shared" si="12"/>
        <v>784596</v>
      </c>
      <c r="I109" s="28">
        <v>652695</v>
      </c>
      <c r="J109" s="29">
        <v>8305437</v>
      </c>
      <c r="K109" s="28">
        <f t="shared" si="13"/>
        <v>17746978</v>
      </c>
      <c r="L109" s="30">
        <v>0.03</v>
      </c>
      <c r="M109" s="30">
        <v>5.9280169371912494E-3</v>
      </c>
      <c r="N109" s="30">
        <v>0</v>
      </c>
      <c r="O109" s="30">
        <v>2.5405786873676783E-3</v>
      </c>
      <c r="P109" s="30">
        <f t="shared" si="14"/>
        <v>3.8468595624558927E-2</v>
      </c>
      <c r="Q109" s="28">
        <f t="shared" si="15"/>
        <v>18429679.320239943</v>
      </c>
      <c r="R109" s="31">
        <v>752923</v>
      </c>
      <c r="S109" s="28">
        <v>37906</v>
      </c>
      <c r="T109" s="28">
        <f t="shared" si="16"/>
        <v>790829</v>
      </c>
      <c r="U109" s="28">
        <v>634889</v>
      </c>
      <c r="V109" s="29">
        <v>10079320</v>
      </c>
      <c r="W109" s="28">
        <f t="shared" si="17"/>
        <v>6924641.3202399425</v>
      </c>
      <c r="X109" s="28">
        <f t="shared" si="18"/>
        <v>-1079608.6797600575</v>
      </c>
      <c r="Y109" s="32">
        <f t="shared" si="19"/>
        <v>-0.13487943027267482</v>
      </c>
      <c r="Z109" s="33">
        <v>0.06</v>
      </c>
      <c r="AA109" s="28">
        <f t="shared" si="20"/>
        <v>1064818.68</v>
      </c>
      <c r="AB109" s="28">
        <f t="shared" si="21"/>
        <v>7989460.0002399422</v>
      </c>
    </row>
    <row r="110" spans="1:28" x14ac:dyDescent="0.25">
      <c r="A110" s="27" t="s">
        <v>118</v>
      </c>
      <c r="B110" s="27" t="s">
        <v>373</v>
      </c>
      <c r="C110" s="34">
        <v>7869798</v>
      </c>
      <c r="D110" s="34">
        <v>206061</v>
      </c>
      <c r="E110" s="28">
        <f t="shared" si="11"/>
        <v>8075859</v>
      </c>
      <c r="F110" s="28">
        <v>586436</v>
      </c>
      <c r="G110" s="28">
        <v>3604</v>
      </c>
      <c r="H110" s="28">
        <f t="shared" si="12"/>
        <v>590040</v>
      </c>
      <c r="I110" s="28">
        <v>235814</v>
      </c>
      <c r="J110" s="29">
        <v>61525</v>
      </c>
      <c r="K110" s="28">
        <f t="shared" si="13"/>
        <v>8963238</v>
      </c>
      <c r="L110" s="30">
        <v>0.03</v>
      </c>
      <c r="M110" s="30">
        <v>0</v>
      </c>
      <c r="N110" s="30">
        <v>9.6359743040685215E-4</v>
      </c>
      <c r="O110" s="30">
        <v>4.8179871520342612E-3</v>
      </c>
      <c r="P110" s="30">
        <f t="shared" si="14"/>
        <v>3.5781584582441114E-2</v>
      </c>
      <c r="Q110" s="28">
        <f t="shared" si="15"/>
        <v>9283956.8586295508</v>
      </c>
      <c r="R110" s="31">
        <v>598405</v>
      </c>
      <c r="S110" s="28">
        <v>6865</v>
      </c>
      <c r="T110" s="28">
        <f t="shared" si="16"/>
        <v>605270</v>
      </c>
      <c r="U110" s="28">
        <v>330002</v>
      </c>
      <c r="V110" s="29">
        <v>771516</v>
      </c>
      <c r="W110" s="28">
        <f t="shared" si="17"/>
        <v>7577168.8586295508</v>
      </c>
      <c r="X110" s="28">
        <f t="shared" si="18"/>
        <v>-498690.14137044922</v>
      </c>
      <c r="Y110" s="32">
        <f t="shared" si="19"/>
        <v>-6.1750724148409382E-2</v>
      </c>
      <c r="Z110" s="33">
        <v>7.0000000000000007E-2</v>
      </c>
      <c r="AA110" s="28">
        <f t="shared" si="20"/>
        <v>627426.66</v>
      </c>
      <c r="AB110" s="28">
        <f t="shared" si="21"/>
        <v>8204595.5186295509</v>
      </c>
    </row>
    <row r="111" spans="1:28" x14ac:dyDescent="0.25">
      <c r="A111" s="27" t="s">
        <v>119</v>
      </c>
      <c r="B111" s="27" t="s">
        <v>374</v>
      </c>
      <c r="C111" s="34">
        <v>6350505</v>
      </c>
      <c r="D111" s="34">
        <v>505051</v>
      </c>
      <c r="E111" s="28">
        <f t="shared" si="11"/>
        <v>6855556</v>
      </c>
      <c r="F111" s="28">
        <v>557588</v>
      </c>
      <c r="G111" s="28">
        <v>8480</v>
      </c>
      <c r="H111" s="28">
        <f t="shared" si="12"/>
        <v>566068</v>
      </c>
      <c r="I111" s="28">
        <v>367143</v>
      </c>
      <c r="J111" s="29">
        <v>82944</v>
      </c>
      <c r="K111" s="28">
        <f t="shared" si="13"/>
        <v>7871711</v>
      </c>
      <c r="L111" s="30">
        <v>0.03</v>
      </c>
      <c r="M111" s="30">
        <v>0</v>
      </c>
      <c r="N111" s="30">
        <v>0</v>
      </c>
      <c r="O111" s="30">
        <v>5.7692307692307696E-3</v>
      </c>
      <c r="P111" s="30">
        <f t="shared" si="14"/>
        <v>3.5769230769230768E-2</v>
      </c>
      <c r="Q111" s="28">
        <f t="shared" si="15"/>
        <v>8153276.0473076925</v>
      </c>
      <c r="R111" s="31">
        <v>493843</v>
      </c>
      <c r="S111" s="28">
        <v>4441</v>
      </c>
      <c r="T111" s="28">
        <f t="shared" si="16"/>
        <v>498284</v>
      </c>
      <c r="U111" s="28">
        <v>338686</v>
      </c>
      <c r="V111" s="29">
        <v>734472</v>
      </c>
      <c r="W111" s="28">
        <f t="shared" si="17"/>
        <v>6581834.0473076925</v>
      </c>
      <c r="X111" s="28">
        <f t="shared" si="18"/>
        <v>-273721.95269230753</v>
      </c>
      <c r="Y111" s="32">
        <f t="shared" si="19"/>
        <v>-3.9927024546558665E-2</v>
      </c>
      <c r="Z111" s="33">
        <v>7.0000000000000007E-2</v>
      </c>
      <c r="AA111" s="28">
        <f t="shared" si="20"/>
        <v>551019.77</v>
      </c>
      <c r="AB111" s="28">
        <f t="shared" si="21"/>
        <v>7132853.817307692</v>
      </c>
    </row>
    <row r="112" spans="1:28" x14ac:dyDescent="0.25">
      <c r="A112" s="27" t="s">
        <v>120</v>
      </c>
      <c r="B112" s="27" t="s">
        <v>375</v>
      </c>
      <c r="C112" s="34">
        <v>2735354</v>
      </c>
      <c r="D112" s="34">
        <v>101010</v>
      </c>
      <c r="E112" s="28">
        <f t="shared" si="11"/>
        <v>2836364</v>
      </c>
      <c r="F112" s="28">
        <v>242404</v>
      </c>
      <c r="G112" s="28">
        <v>4034</v>
      </c>
      <c r="H112" s="28">
        <f t="shared" si="12"/>
        <v>246438</v>
      </c>
      <c r="I112" s="28">
        <v>181550</v>
      </c>
      <c r="J112" s="29">
        <v>862460</v>
      </c>
      <c r="K112" s="28">
        <f t="shared" si="13"/>
        <v>4126812</v>
      </c>
      <c r="L112" s="30">
        <v>0.03</v>
      </c>
      <c r="M112" s="30">
        <v>1.6666666666666663E-2</v>
      </c>
      <c r="N112" s="30">
        <v>0</v>
      </c>
      <c r="O112" s="30">
        <v>1.2857142857142857E-2</v>
      </c>
      <c r="P112" s="30">
        <f t="shared" si="14"/>
        <v>5.9523809523809521E-2</v>
      </c>
      <c r="Q112" s="28">
        <f t="shared" si="15"/>
        <v>4372455.5714285718</v>
      </c>
      <c r="R112" s="31">
        <v>260786</v>
      </c>
      <c r="S112" s="28">
        <v>28919</v>
      </c>
      <c r="T112" s="28">
        <f t="shared" si="16"/>
        <v>289705</v>
      </c>
      <c r="U112" s="28">
        <v>173440</v>
      </c>
      <c r="V112" s="29">
        <v>1180489</v>
      </c>
      <c r="W112" s="28">
        <f t="shared" si="17"/>
        <v>2728821.5714285718</v>
      </c>
      <c r="X112" s="28">
        <f t="shared" si="18"/>
        <v>-107542.42857142817</v>
      </c>
      <c r="Y112" s="32">
        <f t="shared" si="19"/>
        <v>-3.7915594955875966E-2</v>
      </c>
      <c r="Z112" s="33">
        <v>7.0000000000000007E-2</v>
      </c>
      <c r="AA112" s="28">
        <f t="shared" si="20"/>
        <v>288876.84000000003</v>
      </c>
      <c r="AB112" s="28">
        <f t="shared" si="21"/>
        <v>3017698.4114285717</v>
      </c>
    </row>
    <row r="113" spans="1:28" x14ac:dyDescent="0.25">
      <c r="A113" s="27" t="s">
        <v>121</v>
      </c>
      <c r="B113" s="27" t="s">
        <v>376</v>
      </c>
      <c r="C113" s="34">
        <v>2442875</v>
      </c>
      <c r="D113" s="34">
        <v>0</v>
      </c>
      <c r="E113" s="28">
        <f t="shared" si="11"/>
        <v>2442875</v>
      </c>
      <c r="F113" s="28">
        <v>152893</v>
      </c>
      <c r="G113" s="28">
        <v>0</v>
      </c>
      <c r="H113" s="28">
        <f t="shared" si="12"/>
        <v>152893</v>
      </c>
      <c r="I113" s="28">
        <v>149256</v>
      </c>
      <c r="J113" s="29">
        <v>574010</v>
      </c>
      <c r="K113" s="28">
        <f t="shared" si="13"/>
        <v>3319034</v>
      </c>
      <c r="L113" s="30">
        <v>0.03</v>
      </c>
      <c r="M113" s="30">
        <v>4.1916167664670656E-2</v>
      </c>
      <c r="N113" s="30">
        <v>0</v>
      </c>
      <c r="O113" s="30">
        <v>0</v>
      </c>
      <c r="P113" s="30">
        <f t="shared" si="14"/>
        <v>7.1916167664670655E-2</v>
      </c>
      <c r="Q113" s="28">
        <f t="shared" si="15"/>
        <v>3557726.2056287425</v>
      </c>
      <c r="R113" s="31">
        <v>145419</v>
      </c>
      <c r="S113" s="28">
        <v>0</v>
      </c>
      <c r="T113" s="28">
        <f t="shared" si="16"/>
        <v>145419</v>
      </c>
      <c r="U113" s="28">
        <v>156311</v>
      </c>
      <c r="V113" s="29">
        <v>839780</v>
      </c>
      <c r="W113" s="28">
        <f t="shared" si="17"/>
        <v>2416216.2056287425</v>
      </c>
      <c r="X113" s="28">
        <f t="shared" si="18"/>
        <v>-26658.794371257536</v>
      </c>
      <c r="Y113" s="32">
        <f t="shared" si="19"/>
        <v>-1.0912876987671304E-2</v>
      </c>
      <c r="Z113" s="33">
        <v>7.0000000000000007E-2</v>
      </c>
      <c r="AA113" s="28">
        <f t="shared" si="20"/>
        <v>232332.38000000003</v>
      </c>
      <c r="AB113" s="28">
        <f t="shared" si="21"/>
        <v>2648548.5856287424</v>
      </c>
    </row>
    <row r="114" spans="1:28" x14ac:dyDescent="0.25">
      <c r="A114" s="27" t="s">
        <v>122</v>
      </c>
      <c r="B114" s="27" t="s">
        <v>377</v>
      </c>
      <c r="C114" s="34">
        <v>15050505</v>
      </c>
      <c r="D114" s="34">
        <v>303030</v>
      </c>
      <c r="E114" s="28">
        <f t="shared" si="11"/>
        <v>15353535</v>
      </c>
      <c r="F114" s="28">
        <v>1562159</v>
      </c>
      <c r="G114" s="28">
        <v>18708</v>
      </c>
      <c r="H114" s="28">
        <f t="shared" si="12"/>
        <v>1580867</v>
      </c>
      <c r="I114" s="28">
        <v>1062428</v>
      </c>
      <c r="J114" s="29">
        <v>216575</v>
      </c>
      <c r="K114" s="28">
        <f t="shared" si="13"/>
        <v>18213405</v>
      </c>
      <c r="L114" s="30">
        <v>0.03</v>
      </c>
      <c r="M114" s="30">
        <v>0</v>
      </c>
      <c r="N114" s="30">
        <v>0</v>
      </c>
      <c r="O114" s="30">
        <v>1.4187446259673257E-3</v>
      </c>
      <c r="P114" s="30">
        <f t="shared" si="14"/>
        <v>3.1418744625967325E-2</v>
      </c>
      <c r="Q114" s="28">
        <f t="shared" si="15"/>
        <v>18785647.320464317</v>
      </c>
      <c r="R114" s="31">
        <v>1638975</v>
      </c>
      <c r="S114" s="28">
        <v>23423</v>
      </c>
      <c r="T114" s="28">
        <f t="shared" si="16"/>
        <v>1662398</v>
      </c>
      <c r="U114" s="28">
        <v>1023805</v>
      </c>
      <c r="V114" s="29">
        <v>1993031</v>
      </c>
      <c r="W114" s="28">
        <f t="shared" si="17"/>
        <v>14106413.320464317</v>
      </c>
      <c r="X114" s="28">
        <f t="shared" si="18"/>
        <v>-1247121.6795356832</v>
      </c>
      <c r="Y114" s="32">
        <f t="shared" si="19"/>
        <v>-8.1227005998011748E-2</v>
      </c>
      <c r="Z114" s="33">
        <v>0.06</v>
      </c>
      <c r="AA114" s="28">
        <f t="shared" si="20"/>
        <v>1092804.3</v>
      </c>
      <c r="AB114" s="28">
        <f t="shared" si="21"/>
        <v>15199217.620464318</v>
      </c>
    </row>
    <row r="115" spans="1:28" x14ac:dyDescent="0.25">
      <c r="A115" s="27" t="s">
        <v>123</v>
      </c>
      <c r="B115" s="27" t="s">
        <v>378</v>
      </c>
      <c r="C115" s="34">
        <v>3376687</v>
      </c>
      <c r="D115" s="34">
        <v>360869</v>
      </c>
      <c r="E115" s="28">
        <f t="shared" si="11"/>
        <v>3737556</v>
      </c>
      <c r="F115" s="28">
        <v>357963</v>
      </c>
      <c r="G115" s="28">
        <v>242218</v>
      </c>
      <c r="H115" s="28">
        <f t="shared" si="12"/>
        <v>600181</v>
      </c>
      <c r="I115" s="28">
        <v>277215</v>
      </c>
      <c r="J115" s="29">
        <v>1549385</v>
      </c>
      <c r="K115" s="28">
        <f t="shared" si="13"/>
        <v>6164337</v>
      </c>
      <c r="L115" s="30">
        <v>0.03</v>
      </c>
      <c r="M115" s="30">
        <v>0</v>
      </c>
      <c r="N115" s="30">
        <v>1.2857142857142856E-3</v>
      </c>
      <c r="O115" s="30">
        <v>0</v>
      </c>
      <c r="P115" s="30">
        <f t="shared" si="14"/>
        <v>3.1285714285714285E-2</v>
      </c>
      <c r="Q115" s="28">
        <f t="shared" si="15"/>
        <v>6357192.6861428572</v>
      </c>
      <c r="R115" s="31">
        <v>337038</v>
      </c>
      <c r="S115" s="28">
        <v>6501</v>
      </c>
      <c r="T115" s="28">
        <f t="shared" si="16"/>
        <v>343539</v>
      </c>
      <c r="U115" s="28">
        <v>359171</v>
      </c>
      <c r="V115" s="29">
        <v>1370824</v>
      </c>
      <c r="W115" s="28">
        <f t="shared" si="17"/>
        <v>4283658.6861428572</v>
      </c>
      <c r="X115" s="28">
        <f t="shared" si="18"/>
        <v>546102.68614285719</v>
      </c>
      <c r="Y115" s="32">
        <f t="shared" si="19"/>
        <v>0.14611224183473295</v>
      </c>
      <c r="Z115" s="33">
        <v>7.0000000000000007E-2</v>
      </c>
      <c r="AA115" s="28">
        <f t="shared" si="20"/>
        <v>431503.59</v>
      </c>
      <c r="AB115" s="28">
        <f t="shared" si="21"/>
        <v>4715162.276142857</v>
      </c>
    </row>
    <row r="116" spans="1:28" x14ac:dyDescent="0.25">
      <c r="A116" s="27" t="s">
        <v>124</v>
      </c>
      <c r="B116" s="27" t="s">
        <v>379</v>
      </c>
      <c r="C116" s="34">
        <v>2920440</v>
      </c>
      <c r="D116" s="34">
        <v>0</v>
      </c>
      <c r="E116" s="28">
        <f t="shared" si="11"/>
        <v>2920440</v>
      </c>
      <c r="F116" s="28">
        <v>118683</v>
      </c>
      <c r="G116" s="28">
        <v>8550</v>
      </c>
      <c r="H116" s="28">
        <f t="shared" si="12"/>
        <v>127233</v>
      </c>
      <c r="I116" s="28">
        <v>95991</v>
      </c>
      <c r="J116" s="29">
        <v>8798</v>
      </c>
      <c r="K116" s="28">
        <f t="shared" si="13"/>
        <v>3152462</v>
      </c>
      <c r="L116" s="30">
        <v>0.03</v>
      </c>
      <c r="M116" s="30">
        <v>3.5897435897435895E-2</v>
      </c>
      <c r="N116" s="30">
        <v>0</v>
      </c>
      <c r="O116" s="30">
        <v>3.8461538461538459E-3</v>
      </c>
      <c r="P116" s="30">
        <f t="shared" si="14"/>
        <v>6.974358974358974E-2</v>
      </c>
      <c r="Q116" s="28">
        <f t="shared" si="15"/>
        <v>3372326.0164102563</v>
      </c>
      <c r="R116" s="31">
        <v>133264</v>
      </c>
      <c r="S116" s="28">
        <v>13225</v>
      </c>
      <c r="T116" s="28">
        <f t="shared" si="16"/>
        <v>146489</v>
      </c>
      <c r="U116" s="28">
        <v>102236</v>
      </c>
      <c r="V116" s="29">
        <v>209843</v>
      </c>
      <c r="W116" s="28">
        <f t="shared" si="17"/>
        <v>2913758.0164102563</v>
      </c>
      <c r="X116" s="28">
        <f t="shared" si="18"/>
        <v>-6681.9835897437297</v>
      </c>
      <c r="Y116" s="32">
        <f t="shared" si="19"/>
        <v>-2.2880057764390741E-3</v>
      </c>
      <c r="Z116" s="33">
        <v>7.0000000000000007E-2</v>
      </c>
      <c r="AA116" s="28">
        <f t="shared" si="20"/>
        <v>220672.34000000003</v>
      </c>
      <c r="AB116" s="28">
        <f t="shared" si="21"/>
        <v>3134430.3564102561</v>
      </c>
    </row>
    <row r="117" spans="1:28" x14ac:dyDescent="0.25">
      <c r="A117" s="27" t="s">
        <v>125</v>
      </c>
      <c r="B117" s="27" t="s">
        <v>380</v>
      </c>
      <c r="C117" s="34">
        <v>3934343</v>
      </c>
      <c r="D117" s="34">
        <v>0</v>
      </c>
      <c r="E117" s="28">
        <f t="shared" si="11"/>
        <v>3934343</v>
      </c>
      <c r="F117" s="28">
        <v>293963</v>
      </c>
      <c r="G117" s="28">
        <v>5986</v>
      </c>
      <c r="H117" s="28">
        <f t="shared" si="12"/>
        <v>299949</v>
      </c>
      <c r="I117" s="28">
        <v>179240</v>
      </c>
      <c r="J117" s="29">
        <v>188173</v>
      </c>
      <c r="K117" s="28">
        <f t="shared" si="13"/>
        <v>4601705</v>
      </c>
      <c r="L117" s="30">
        <v>0.03</v>
      </c>
      <c r="M117" s="30">
        <v>0</v>
      </c>
      <c r="N117" s="30">
        <v>0</v>
      </c>
      <c r="O117" s="30">
        <v>9.9650349650349645E-3</v>
      </c>
      <c r="P117" s="30">
        <f t="shared" si="14"/>
        <v>3.9965034965034965E-2</v>
      </c>
      <c r="Q117" s="28">
        <f t="shared" si="15"/>
        <v>4785612.3012237763</v>
      </c>
      <c r="R117" s="31">
        <v>283345</v>
      </c>
      <c r="S117" s="28">
        <v>5168</v>
      </c>
      <c r="T117" s="28">
        <f t="shared" si="16"/>
        <v>288513</v>
      </c>
      <c r="U117" s="28">
        <v>168045</v>
      </c>
      <c r="V117" s="29">
        <v>465393</v>
      </c>
      <c r="W117" s="28">
        <f t="shared" si="17"/>
        <v>3863661.3012237763</v>
      </c>
      <c r="X117" s="28">
        <f t="shared" si="18"/>
        <v>-70681.698776223697</v>
      </c>
      <c r="Y117" s="32">
        <f t="shared" si="19"/>
        <v>-1.7965311813490512E-2</v>
      </c>
      <c r="Z117" s="33">
        <v>7.0000000000000007E-2</v>
      </c>
      <c r="AA117" s="28">
        <f t="shared" si="20"/>
        <v>322119.35000000003</v>
      </c>
      <c r="AB117" s="28">
        <f t="shared" si="21"/>
        <v>4185780.6512237764</v>
      </c>
    </row>
    <row r="118" spans="1:28" x14ac:dyDescent="0.25">
      <c r="A118" s="27" t="s">
        <v>126</v>
      </c>
      <c r="B118" s="27" t="s">
        <v>381</v>
      </c>
      <c r="C118" s="34">
        <v>9104910</v>
      </c>
      <c r="D118" s="34">
        <v>1565657</v>
      </c>
      <c r="E118" s="28">
        <f t="shared" si="11"/>
        <v>10670567</v>
      </c>
      <c r="F118" s="28">
        <v>1721846</v>
      </c>
      <c r="G118" s="28">
        <v>167019</v>
      </c>
      <c r="H118" s="28">
        <f t="shared" si="12"/>
        <v>1888865</v>
      </c>
      <c r="I118" s="28">
        <v>760127</v>
      </c>
      <c r="J118" s="29">
        <v>253889</v>
      </c>
      <c r="K118" s="28">
        <f t="shared" si="13"/>
        <v>13573448</v>
      </c>
      <c r="L118" s="30">
        <v>0.03</v>
      </c>
      <c r="M118" s="30">
        <v>6.3492063492063492E-3</v>
      </c>
      <c r="N118" s="30">
        <v>5.9523809523809518E-4</v>
      </c>
      <c r="O118" s="30">
        <v>1.0317460317460317E-2</v>
      </c>
      <c r="P118" s="30">
        <f t="shared" si="14"/>
        <v>4.7261904761904755E-2</v>
      </c>
      <c r="Q118" s="28">
        <f t="shared" si="15"/>
        <v>14214955.006666666</v>
      </c>
      <c r="R118" s="31">
        <v>1703751</v>
      </c>
      <c r="S118" s="28">
        <v>157970</v>
      </c>
      <c r="T118" s="28">
        <f t="shared" si="16"/>
        <v>1861721</v>
      </c>
      <c r="U118" s="28">
        <v>714177</v>
      </c>
      <c r="V118" s="29">
        <v>1295423</v>
      </c>
      <c r="W118" s="28">
        <f t="shared" si="17"/>
        <v>10343634.006666666</v>
      </c>
      <c r="X118" s="28">
        <f t="shared" si="18"/>
        <v>-326932.9933333341</v>
      </c>
      <c r="Y118" s="32">
        <f t="shared" si="19"/>
        <v>-3.0638764869133393E-2</v>
      </c>
      <c r="Z118" s="33">
        <v>0.06</v>
      </c>
      <c r="AA118" s="28">
        <f t="shared" si="20"/>
        <v>814406.88</v>
      </c>
      <c r="AB118" s="28">
        <f t="shared" si="21"/>
        <v>11158040.886666667</v>
      </c>
    </row>
    <row r="119" spans="1:28" x14ac:dyDescent="0.25">
      <c r="A119" s="27" t="s">
        <v>127</v>
      </c>
      <c r="B119" s="27" t="s">
        <v>382</v>
      </c>
      <c r="C119" s="34">
        <v>1646162</v>
      </c>
      <c r="D119" s="34">
        <v>0</v>
      </c>
      <c r="E119" s="28">
        <f t="shared" si="11"/>
        <v>1646162</v>
      </c>
      <c r="F119" s="28">
        <v>151597</v>
      </c>
      <c r="G119" s="28">
        <v>508</v>
      </c>
      <c r="H119" s="28">
        <f t="shared" si="12"/>
        <v>152105</v>
      </c>
      <c r="I119" s="28">
        <v>116062</v>
      </c>
      <c r="J119" s="29">
        <v>1299717</v>
      </c>
      <c r="K119" s="28">
        <f t="shared" si="13"/>
        <v>3214046</v>
      </c>
      <c r="L119" s="30">
        <v>0.03</v>
      </c>
      <c r="M119" s="30">
        <v>1.6867469879518072E-2</v>
      </c>
      <c r="N119" s="30">
        <v>1.8072289156626507E-3</v>
      </c>
      <c r="O119" s="30">
        <v>5.4216867469879517E-3</v>
      </c>
      <c r="P119" s="30">
        <f t="shared" si="14"/>
        <v>5.4096385542168675E-2</v>
      </c>
      <c r="Q119" s="28">
        <f t="shared" si="15"/>
        <v>3387914.2715662653</v>
      </c>
      <c r="R119" s="31">
        <v>152831</v>
      </c>
      <c r="S119" s="28">
        <v>530</v>
      </c>
      <c r="T119" s="28">
        <f t="shared" si="16"/>
        <v>153361</v>
      </c>
      <c r="U119" s="28">
        <v>118009</v>
      </c>
      <c r="V119" s="29">
        <v>1330970</v>
      </c>
      <c r="W119" s="28">
        <f t="shared" si="17"/>
        <v>1785574.2715662653</v>
      </c>
      <c r="X119" s="28">
        <f t="shared" si="18"/>
        <v>139412.27156626526</v>
      </c>
      <c r="Y119" s="32">
        <f t="shared" si="19"/>
        <v>8.4689278191493467E-2</v>
      </c>
      <c r="Z119" s="33">
        <v>7.0000000000000007E-2</v>
      </c>
      <c r="AA119" s="28">
        <f t="shared" si="20"/>
        <v>224983.22000000003</v>
      </c>
      <c r="AB119" s="28">
        <f t="shared" si="21"/>
        <v>2010557.4915662652</v>
      </c>
    </row>
    <row r="120" spans="1:28" x14ac:dyDescent="0.25">
      <c r="A120" s="27" t="s">
        <v>128</v>
      </c>
      <c r="B120" s="27" t="s">
        <v>383</v>
      </c>
      <c r="C120" s="34">
        <v>2207581</v>
      </c>
      <c r="D120" s="34">
        <v>44177</v>
      </c>
      <c r="E120" s="28">
        <f t="shared" si="11"/>
        <v>2251758</v>
      </c>
      <c r="F120" s="28">
        <v>164913</v>
      </c>
      <c r="G120" s="28">
        <v>81</v>
      </c>
      <c r="H120" s="28">
        <f t="shared" si="12"/>
        <v>164994</v>
      </c>
      <c r="I120" s="28">
        <v>64331</v>
      </c>
      <c r="J120" s="29">
        <v>107559</v>
      </c>
      <c r="K120" s="28">
        <f t="shared" si="13"/>
        <v>2588642</v>
      </c>
      <c r="L120" s="30">
        <v>0.03</v>
      </c>
      <c r="M120" s="30">
        <v>0</v>
      </c>
      <c r="N120" s="30">
        <v>0</v>
      </c>
      <c r="O120" s="30">
        <v>5.7692307692307696E-3</v>
      </c>
      <c r="P120" s="30">
        <f t="shared" si="14"/>
        <v>3.5769230769230768E-2</v>
      </c>
      <c r="Q120" s="28">
        <f t="shared" si="15"/>
        <v>2681235.7330769231</v>
      </c>
      <c r="R120" s="31">
        <v>114416</v>
      </c>
      <c r="S120" s="28">
        <v>118</v>
      </c>
      <c r="T120" s="28">
        <f t="shared" si="16"/>
        <v>114534</v>
      </c>
      <c r="U120" s="28">
        <v>88314</v>
      </c>
      <c r="V120" s="29">
        <v>219632</v>
      </c>
      <c r="W120" s="28">
        <f t="shared" si="17"/>
        <v>2258755.7330769231</v>
      </c>
      <c r="X120" s="28">
        <f t="shared" si="18"/>
        <v>6997.7330769230612</v>
      </c>
      <c r="Y120" s="32">
        <f t="shared" si="19"/>
        <v>3.1076754593180357E-3</v>
      </c>
      <c r="Z120" s="33">
        <v>7.0000000000000007E-2</v>
      </c>
      <c r="AA120" s="28">
        <f t="shared" si="20"/>
        <v>181204.94000000003</v>
      </c>
      <c r="AB120" s="28">
        <f t="shared" si="21"/>
        <v>2439960.673076923</v>
      </c>
    </row>
    <row r="121" spans="1:28" x14ac:dyDescent="0.25">
      <c r="A121" s="27" t="s">
        <v>129</v>
      </c>
      <c r="B121" s="27" t="s">
        <v>384</v>
      </c>
      <c r="C121" s="34">
        <v>6340071</v>
      </c>
      <c r="D121" s="34">
        <v>228144</v>
      </c>
      <c r="E121" s="28">
        <f t="shared" si="11"/>
        <v>6568215</v>
      </c>
      <c r="F121" s="28">
        <v>570276</v>
      </c>
      <c r="G121" s="28">
        <v>3158</v>
      </c>
      <c r="H121" s="28">
        <f t="shared" si="12"/>
        <v>573434</v>
      </c>
      <c r="I121" s="28">
        <v>315976</v>
      </c>
      <c r="J121" s="29">
        <v>49714</v>
      </c>
      <c r="K121" s="28">
        <f t="shared" si="13"/>
        <v>7507339</v>
      </c>
      <c r="L121" s="30">
        <v>0.03</v>
      </c>
      <c r="M121" s="30">
        <v>2.1052631578947368E-2</v>
      </c>
      <c r="N121" s="30">
        <v>0</v>
      </c>
      <c r="O121" s="30">
        <v>7.5187969924812026E-3</v>
      </c>
      <c r="P121" s="30">
        <f t="shared" si="14"/>
        <v>5.8571428571428566E-2</v>
      </c>
      <c r="Q121" s="28">
        <f t="shared" si="15"/>
        <v>7947054.5700000003</v>
      </c>
      <c r="R121" s="31">
        <v>538293</v>
      </c>
      <c r="S121" s="28">
        <v>4220</v>
      </c>
      <c r="T121" s="28">
        <f t="shared" si="16"/>
        <v>542513</v>
      </c>
      <c r="U121" s="28">
        <v>347817</v>
      </c>
      <c r="V121" s="29">
        <v>693880</v>
      </c>
      <c r="W121" s="28">
        <f t="shared" si="17"/>
        <v>6362844.5700000003</v>
      </c>
      <c r="X121" s="28">
        <f t="shared" si="18"/>
        <v>-205370.4299999997</v>
      </c>
      <c r="Y121" s="32">
        <f t="shared" si="19"/>
        <v>-3.1267312351985994E-2</v>
      </c>
      <c r="Z121" s="33">
        <v>7.0000000000000007E-2</v>
      </c>
      <c r="AA121" s="28">
        <f t="shared" si="20"/>
        <v>525513.7300000001</v>
      </c>
      <c r="AB121" s="28">
        <f t="shared" si="21"/>
        <v>6888358.3000000007</v>
      </c>
    </row>
    <row r="122" spans="1:28" x14ac:dyDescent="0.25">
      <c r="A122" s="27" t="s">
        <v>130</v>
      </c>
      <c r="B122" s="27" t="s">
        <v>385</v>
      </c>
      <c r="C122" s="34">
        <v>3210799</v>
      </c>
      <c r="D122" s="34">
        <v>0</v>
      </c>
      <c r="E122" s="28">
        <f t="shared" si="11"/>
        <v>3210799</v>
      </c>
      <c r="F122" s="28">
        <v>158992</v>
      </c>
      <c r="G122" s="28">
        <v>4762</v>
      </c>
      <c r="H122" s="28">
        <f t="shared" si="12"/>
        <v>163754</v>
      </c>
      <c r="I122" s="28">
        <v>117569</v>
      </c>
      <c r="J122" s="29">
        <v>335046</v>
      </c>
      <c r="K122" s="28">
        <f t="shared" si="13"/>
        <v>3827168</v>
      </c>
      <c r="L122" s="30">
        <v>0.03</v>
      </c>
      <c r="M122" s="30">
        <v>0</v>
      </c>
      <c r="N122" s="30">
        <v>0</v>
      </c>
      <c r="O122" s="30">
        <v>5.2325581395348836E-3</v>
      </c>
      <c r="P122" s="30">
        <f t="shared" si="14"/>
        <v>3.5232558139534881E-2</v>
      </c>
      <c r="Q122" s="28">
        <f t="shared" si="15"/>
        <v>3962008.9190697675</v>
      </c>
      <c r="R122" s="31">
        <v>174368</v>
      </c>
      <c r="S122" s="28">
        <v>0</v>
      </c>
      <c r="T122" s="28">
        <f t="shared" si="16"/>
        <v>174368</v>
      </c>
      <c r="U122" s="28">
        <v>169527</v>
      </c>
      <c r="V122" s="29">
        <v>475466</v>
      </c>
      <c r="W122" s="28">
        <f t="shared" si="17"/>
        <v>3142647.9190697675</v>
      </c>
      <c r="X122" s="28">
        <f t="shared" si="18"/>
        <v>-68151.080930232536</v>
      </c>
      <c r="Y122" s="32">
        <f t="shared" si="19"/>
        <v>-2.1225583080794697E-2</v>
      </c>
      <c r="Z122" s="33">
        <v>7.0000000000000007E-2</v>
      </c>
      <c r="AA122" s="28">
        <f t="shared" si="20"/>
        <v>267901.76</v>
      </c>
      <c r="AB122" s="28">
        <f t="shared" si="21"/>
        <v>3410549.6790697677</v>
      </c>
    </row>
    <row r="123" spans="1:28" x14ac:dyDescent="0.25">
      <c r="A123" s="27" t="s">
        <v>131</v>
      </c>
      <c r="B123" s="27" t="s">
        <v>386</v>
      </c>
      <c r="C123" s="34">
        <v>6787941</v>
      </c>
      <c r="D123" s="34">
        <v>139293</v>
      </c>
      <c r="E123" s="28">
        <f t="shared" si="11"/>
        <v>6927234</v>
      </c>
      <c r="F123" s="28">
        <v>550490</v>
      </c>
      <c r="G123" s="28">
        <v>1304</v>
      </c>
      <c r="H123" s="28">
        <f t="shared" si="12"/>
        <v>551794</v>
      </c>
      <c r="I123" s="28">
        <v>292966</v>
      </c>
      <c r="J123" s="29">
        <v>1945562</v>
      </c>
      <c r="K123" s="28">
        <f t="shared" si="13"/>
        <v>9717556</v>
      </c>
      <c r="L123" s="30">
        <v>0.03</v>
      </c>
      <c r="M123" s="30">
        <v>0</v>
      </c>
      <c r="N123" s="30">
        <v>0</v>
      </c>
      <c r="O123" s="30">
        <v>6.6469719350073847E-3</v>
      </c>
      <c r="P123" s="30">
        <f t="shared" si="14"/>
        <v>3.6646971935007384E-2</v>
      </c>
      <c r="Q123" s="28">
        <f t="shared" si="15"/>
        <v>10073675.002008863</v>
      </c>
      <c r="R123" s="31">
        <v>544949</v>
      </c>
      <c r="S123" s="28">
        <v>808</v>
      </c>
      <c r="T123" s="28">
        <f t="shared" si="16"/>
        <v>545757</v>
      </c>
      <c r="U123" s="28">
        <v>327860</v>
      </c>
      <c r="V123" s="29">
        <v>1821737</v>
      </c>
      <c r="W123" s="28">
        <f t="shared" si="17"/>
        <v>7378321.0020088628</v>
      </c>
      <c r="X123" s="28">
        <f t="shared" si="18"/>
        <v>451087.00200886279</v>
      </c>
      <c r="Y123" s="32">
        <f t="shared" si="19"/>
        <v>6.5117910266762002E-2</v>
      </c>
      <c r="Z123" s="33">
        <v>0.06</v>
      </c>
      <c r="AA123" s="28">
        <f t="shared" si="20"/>
        <v>583053.36</v>
      </c>
      <c r="AB123" s="28">
        <f t="shared" si="21"/>
        <v>7961374.3620088631</v>
      </c>
    </row>
    <row r="124" spans="1:28" x14ac:dyDescent="0.25">
      <c r="A124" s="27" t="s">
        <v>132</v>
      </c>
      <c r="B124" s="27" t="s">
        <v>387</v>
      </c>
      <c r="C124" s="34">
        <v>5979798</v>
      </c>
      <c r="D124" s="34">
        <v>222222</v>
      </c>
      <c r="E124" s="28">
        <f t="shared" si="11"/>
        <v>6202020</v>
      </c>
      <c r="F124" s="28">
        <v>444256</v>
      </c>
      <c r="G124" s="28">
        <v>949</v>
      </c>
      <c r="H124" s="28">
        <f t="shared" si="12"/>
        <v>445205</v>
      </c>
      <c r="I124" s="28">
        <v>275863</v>
      </c>
      <c r="J124" s="29">
        <v>366773</v>
      </c>
      <c r="K124" s="28">
        <f t="shared" si="13"/>
        <v>7289861</v>
      </c>
      <c r="L124" s="30">
        <v>0.03</v>
      </c>
      <c r="M124" s="30">
        <v>0</v>
      </c>
      <c r="N124" s="30">
        <v>3.4403669724770644E-4</v>
      </c>
      <c r="O124" s="30">
        <v>8.600917431192661E-3</v>
      </c>
      <c r="P124" s="30">
        <f t="shared" si="14"/>
        <v>3.8944954128440366E-2</v>
      </c>
      <c r="Q124" s="28">
        <f t="shared" si="15"/>
        <v>7573764.3022477068</v>
      </c>
      <c r="R124" s="31">
        <v>467637</v>
      </c>
      <c r="S124" s="28">
        <v>3804</v>
      </c>
      <c r="T124" s="28">
        <f t="shared" si="16"/>
        <v>471441</v>
      </c>
      <c r="U124" s="28">
        <v>308551</v>
      </c>
      <c r="V124" s="29">
        <v>993645</v>
      </c>
      <c r="W124" s="28">
        <f t="shared" si="17"/>
        <v>5800127.3022477068</v>
      </c>
      <c r="X124" s="28">
        <f t="shared" si="18"/>
        <v>-401892.6977522932</v>
      </c>
      <c r="Y124" s="32">
        <f t="shared" si="19"/>
        <v>-6.480029051055837E-2</v>
      </c>
      <c r="Z124" s="33">
        <v>7.0000000000000007E-2</v>
      </c>
      <c r="AA124" s="28">
        <f t="shared" si="20"/>
        <v>510290.27000000008</v>
      </c>
      <c r="AB124" s="28">
        <f t="shared" si="21"/>
        <v>6310417.5722477073</v>
      </c>
    </row>
    <row r="125" spans="1:28" x14ac:dyDescent="0.25">
      <c r="A125" s="27" t="s">
        <v>133</v>
      </c>
      <c r="B125" s="27" t="s">
        <v>388</v>
      </c>
      <c r="C125" s="34">
        <v>1578966.78</v>
      </c>
      <c r="D125" s="34">
        <v>27842</v>
      </c>
      <c r="E125" s="28">
        <f t="shared" si="11"/>
        <v>1606808.78</v>
      </c>
      <c r="F125" s="28">
        <v>117553</v>
      </c>
      <c r="G125" s="28">
        <v>177</v>
      </c>
      <c r="H125" s="28">
        <f t="shared" si="12"/>
        <v>117730</v>
      </c>
      <c r="I125" s="28">
        <v>85479</v>
      </c>
      <c r="J125" s="29">
        <v>1112752</v>
      </c>
      <c r="K125" s="28">
        <f t="shared" si="13"/>
        <v>2922769.7800000003</v>
      </c>
      <c r="L125" s="30">
        <v>0.03</v>
      </c>
      <c r="M125" s="30">
        <v>0</v>
      </c>
      <c r="N125" s="30">
        <v>0</v>
      </c>
      <c r="O125" s="30">
        <v>2.7272727272727271E-3</v>
      </c>
      <c r="P125" s="30">
        <f t="shared" si="14"/>
        <v>3.2727272727272723E-2</v>
      </c>
      <c r="Q125" s="28">
        <f t="shared" si="15"/>
        <v>3018424.0637090914</v>
      </c>
      <c r="R125" s="31">
        <v>67022</v>
      </c>
      <c r="S125" s="28">
        <v>228</v>
      </c>
      <c r="T125" s="28">
        <f t="shared" si="16"/>
        <v>67250</v>
      </c>
      <c r="U125" s="28">
        <v>93120</v>
      </c>
      <c r="V125" s="29">
        <v>1142885</v>
      </c>
      <c r="W125" s="28">
        <f t="shared" si="17"/>
        <v>1715169.0637090914</v>
      </c>
      <c r="X125" s="28">
        <f t="shared" si="18"/>
        <v>108360.28370909137</v>
      </c>
      <c r="Y125" s="32">
        <f t="shared" si="19"/>
        <v>6.7438194922666131E-2</v>
      </c>
      <c r="Z125" s="33">
        <v>7.0000000000000007E-2</v>
      </c>
      <c r="AA125" s="28">
        <f t="shared" si="20"/>
        <v>204593.88460000005</v>
      </c>
      <c r="AB125" s="28">
        <f t="shared" si="21"/>
        <v>1919762.9483090914</v>
      </c>
    </row>
    <row r="126" spans="1:28" x14ac:dyDescent="0.25">
      <c r="A126" s="27" t="s">
        <v>134</v>
      </c>
      <c r="B126" s="27" t="s">
        <v>389</v>
      </c>
      <c r="C126" s="34">
        <v>10732323</v>
      </c>
      <c r="D126" s="34">
        <v>1010101</v>
      </c>
      <c r="E126" s="28">
        <f t="shared" si="11"/>
        <v>11742424</v>
      </c>
      <c r="F126" s="28">
        <v>729009</v>
      </c>
      <c r="G126" s="28">
        <v>10073</v>
      </c>
      <c r="H126" s="28">
        <f t="shared" si="12"/>
        <v>739082</v>
      </c>
      <c r="I126" s="28">
        <v>760828</v>
      </c>
      <c r="J126" s="29">
        <v>106631</v>
      </c>
      <c r="K126" s="28">
        <f t="shared" si="13"/>
        <v>13348965</v>
      </c>
      <c r="L126" s="30">
        <v>0.03</v>
      </c>
      <c r="M126" s="30">
        <v>0</v>
      </c>
      <c r="N126" s="30">
        <v>1.0989010989010989E-3</v>
      </c>
      <c r="O126" s="30">
        <v>8.241758241758242E-3</v>
      </c>
      <c r="P126" s="30">
        <f t="shared" si="14"/>
        <v>3.9340659340659341E-2</v>
      </c>
      <c r="Q126" s="28">
        <f t="shared" si="15"/>
        <v>13874122.084615385</v>
      </c>
      <c r="R126" s="31">
        <v>827351</v>
      </c>
      <c r="S126" s="28">
        <v>8506</v>
      </c>
      <c r="T126" s="28">
        <f t="shared" si="16"/>
        <v>835857</v>
      </c>
      <c r="U126" s="28">
        <v>890832</v>
      </c>
      <c r="V126" s="29">
        <v>1355674</v>
      </c>
      <c r="W126" s="28">
        <f t="shared" si="17"/>
        <v>10791759.084615385</v>
      </c>
      <c r="X126" s="28">
        <f t="shared" si="18"/>
        <v>-950664.91538461484</v>
      </c>
      <c r="Y126" s="32">
        <f t="shared" si="19"/>
        <v>-8.0959852529989967E-2</v>
      </c>
      <c r="Z126" s="33">
        <v>0.06</v>
      </c>
      <c r="AA126" s="28">
        <f t="shared" si="20"/>
        <v>800937.9</v>
      </c>
      <c r="AB126" s="28">
        <f t="shared" si="21"/>
        <v>11592696.984615386</v>
      </c>
    </row>
    <row r="127" spans="1:28" x14ac:dyDescent="0.25">
      <c r="A127" s="27" t="s">
        <v>135</v>
      </c>
      <c r="B127" s="27" t="s">
        <v>390</v>
      </c>
      <c r="C127" s="34">
        <v>6282842</v>
      </c>
      <c r="D127" s="34">
        <v>386634</v>
      </c>
      <c r="E127" s="28">
        <f t="shared" si="11"/>
        <v>6669476</v>
      </c>
      <c r="F127" s="28">
        <v>491546</v>
      </c>
      <c r="G127" s="28">
        <v>3658</v>
      </c>
      <c r="H127" s="28">
        <f t="shared" si="12"/>
        <v>495204</v>
      </c>
      <c r="I127" s="28">
        <v>348613</v>
      </c>
      <c r="J127" s="29">
        <v>376002</v>
      </c>
      <c r="K127" s="28">
        <f t="shared" si="13"/>
        <v>7889295</v>
      </c>
      <c r="L127" s="30">
        <v>0.03</v>
      </c>
      <c r="M127" s="30">
        <v>6.1224489795918373E-3</v>
      </c>
      <c r="N127" s="30">
        <v>0</v>
      </c>
      <c r="O127" s="30">
        <v>4.2091836734693879E-3</v>
      </c>
      <c r="P127" s="30">
        <f t="shared" si="14"/>
        <v>4.0331632653061229E-2</v>
      </c>
      <c r="Q127" s="28">
        <f t="shared" si="15"/>
        <v>8207483.1478316328</v>
      </c>
      <c r="R127" s="31">
        <v>473123</v>
      </c>
      <c r="S127" s="28">
        <v>3462</v>
      </c>
      <c r="T127" s="28">
        <f t="shared" si="16"/>
        <v>476585</v>
      </c>
      <c r="U127" s="28">
        <v>329599</v>
      </c>
      <c r="V127" s="29">
        <v>1075382</v>
      </c>
      <c r="W127" s="28">
        <f t="shared" si="17"/>
        <v>6325917.1478316328</v>
      </c>
      <c r="X127" s="28">
        <f t="shared" si="18"/>
        <v>-343558.85216836724</v>
      </c>
      <c r="Y127" s="32">
        <f t="shared" si="19"/>
        <v>-5.1512120617626819E-2</v>
      </c>
      <c r="Z127" s="33">
        <v>7.0000000000000007E-2</v>
      </c>
      <c r="AA127" s="28">
        <f t="shared" si="20"/>
        <v>552250.65</v>
      </c>
      <c r="AB127" s="28">
        <f t="shared" si="21"/>
        <v>6878167.7978316331</v>
      </c>
    </row>
    <row r="128" spans="1:28" x14ac:dyDescent="0.25">
      <c r="A128" s="27" t="s">
        <v>136</v>
      </c>
      <c r="B128" s="27" t="s">
        <v>391</v>
      </c>
      <c r="C128" s="34">
        <v>2947011</v>
      </c>
      <c r="D128" s="34">
        <v>50505</v>
      </c>
      <c r="E128" s="28">
        <f t="shared" si="11"/>
        <v>2997516</v>
      </c>
      <c r="F128" s="28">
        <v>160129</v>
      </c>
      <c r="G128" s="28">
        <v>201</v>
      </c>
      <c r="H128" s="28">
        <f t="shared" si="12"/>
        <v>160330</v>
      </c>
      <c r="I128" s="28">
        <v>106242</v>
      </c>
      <c r="J128" s="29">
        <v>794513</v>
      </c>
      <c r="K128" s="28">
        <f t="shared" si="13"/>
        <v>4058601</v>
      </c>
      <c r="L128" s="30">
        <v>0.03</v>
      </c>
      <c r="M128" s="30">
        <v>1.970443349753695E-2</v>
      </c>
      <c r="N128" s="30">
        <v>0</v>
      </c>
      <c r="O128" s="30">
        <v>5.9113300492610833E-3</v>
      </c>
      <c r="P128" s="30">
        <f t="shared" si="14"/>
        <v>5.5615763546798029E-2</v>
      </c>
      <c r="Q128" s="28">
        <f t="shared" si="15"/>
        <v>4284323.1935467981</v>
      </c>
      <c r="R128" s="31">
        <v>158912</v>
      </c>
      <c r="S128" s="28">
        <v>696</v>
      </c>
      <c r="T128" s="28">
        <f t="shared" si="16"/>
        <v>159608</v>
      </c>
      <c r="U128" s="28">
        <v>114700</v>
      </c>
      <c r="V128" s="29">
        <v>1141902</v>
      </c>
      <c r="W128" s="28">
        <f t="shared" si="17"/>
        <v>2868113.1935467981</v>
      </c>
      <c r="X128" s="28">
        <f t="shared" si="18"/>
        <v>-129402.80645320192</v>
      </c>
      <c r="Y128" s="32">
        <f t="shared" si="19"/>
        <v>-4.3170013588985652E-2</v>
      </c>
      <c r="Z128" s="33">
        <v>7.0000000000000007E-2</v>
      </c>
      <c r="AA128" s="28">
        <f t="shared" si="20"/>
        <v>284102.07</v>
      </c>
      <c r="AB128" s="28">
        <f t="shared" si="21"/>
        <v>3152215.2635467979</v>
      </c>
    </row>
    <row r="129" spans="1:28" x14ac:dyDescent="0.25">
      <c r="A129" s="27" t="s">
        <v>137</v>
      </c>
      <c r="B129" s="27" t="s">
        <v>392</v>
      </c>
      <c r="C129" s="34">
        <v>3076092</v>
      </c>
      <c r="D129" s="34">
        <v>90555</v>
      </c>
      <c r="E129" s="28">
        <f t="shared" si="11"/>
        <v>3166647</v>
      </c>
      <c r="F129" s="28">
        <v>188572</v>
      </c>
      <c r="G129" s="28">
        <v>946</v>
      </c>
      <c r="H129" s="28">
        <f t="shared" si="12"/>
        <v>189518</v>
      </c>
      <c r="I129" s="28">
        <v>143023</v>
      </c>
      <c r="J129" s="29">
        <v>31767</v>
      </c>
      <c r="K129" s="28">
        <f t="shared" si="13"/>
        <v>3530955</v>
      </c>
      <c r="L129" s="30">
        <v>0.03</v>
      </c>
      <c r="M129" s="30">
        <v>0</v>
      </c>
      <c r="N129" s="30">
        <v>7.7720207253886007E-4</v>
      </c>
      <c r="O129" s="30">
        <v>1.5544041450777201E-3</v>
      </c>
      <c r="P129" s="30">
        <f t="shared" si="14"/>
        <v>3.2331606217616583E-2</v>
      </c>
      <c r="Q129" s="28">
        <f t="shared" si="15"/>
        <v>3645116.4466321245</v>
      </c>
      <c r="R129" s="31">
        <v>212419</v>
      </c>
      <c r="S129" s="28">
        <v>945</v>
      </c>
      <c r="T129" s="28">
        <f t="shared" si="16"/>
        <v>213364</v>
      </c>
      <c r="U129" s="28">
        <v>129525</v>
      </c>
      <c r="V129" s="29">
        <v>324223</v>
      </c>
      <c r="W129" s="28">
        <f t="shared" si="17"/>
        <v>2978004.4466321245</v>
      </c>
      <c r="X129" s="28">
        <f t="shared" si="18"/>
        <v>-188642.55336787552</v>
      </c>
      <c r="Y129" s="32">
        <f t="shared" si="19"/>
        <v>-5.9571702614113764E-2</v>
      </c>
      <c r="Z129" s="33">
        <v>7.0000000000000007E-2</v>
      </c>
      <c r="AA129" s="28">
        <f t="shared" si="20"/>
        <v>247166.85000000003</v>
      </c>
      <c r="AB129" s="28">
        <f t="shared" si="21"/>
        <v>3225171.2966321246</v>
      </c>
    </row>
    <row r="130" spans="1:28" x14ac:dyDescent="0.25">
      <c r="A130" s="27" t="s">
        <v>138</v>
      </c>
      <c r="B130" s="27" t="s">
        <v>393</v>
      </c>
      <c r="C130" s="34">
        <v>7308703</v>
      </c>
      <c r="D130" s="34">
        <v>671022</v>
      </c>
      <c r="E130" s="28">
        <f t="shared" si="11"/>
        <v>7979725</v>
      </c>
      <c r="F130" s="28">
        <v>495524</v>
      </c>
      <c r="G130" s="28">
        <v>1632</v>
      </c>
      <c r="H130" s="28">
        <f t="shared" si="12"/>
        <v>497156</v>
      </c>
      <c r="I130" s="28">
        <v>327900</v>
      </c>
      <c r="J130" s="29">
        <v>57928</v>
      </c>
      <c r="K130" s="28">
        <f t="shared" si="13"/>
        <v>8862709</v>
      </c>
      <c r="L130" s="30">
        <v>0.03</v>
      </c>
      <c r="M130" s="30">
        <v>0</v>
      </c>
      <c r="N130" s="30">
        <v>0</v>
      </c>
      <c r="O130" s="30">
        <v>6.6315789473684206E-3</v>
      </c>
      <c r="P130" s="30">
        <f t="shared" si="14"/>
        <v>3.6631578947368418E-2</v>
      </c>
      <c r="Q130" s="28">
        <f t="shared" si="15"/>
        <v>9187364.024421053</v>
      </c>
      <c r="R130" s="31">
        <v>508272</v>
      </c>
      <c r="S130" s="28">
        <v>2830</v>
      </c>
      <c r="T130" s="28">
        <f t="shared" si="16"/>
        <v>511102</v>
      </c>
      <c r="U130" s="28">
        <v>358528</v>
      </c>
      <c r="V130" s="29">
        <v>789594</v>
      </c>
      <c r="W130" s="28">
        <f t="shared" si="17"/>
        <v>7528140.024421053</v>
      </c>
      <c r="X130" s="28">
        <f t="shared" si="18"/>
        <v>-451584.97557894699</v>
      </c>
      <c r="Y130" s="32">
        <f t="shared" si="19"/>
        <v>-5.6591546147135019E-2</v>
      </c>
      <c r="Z130" s="33">
        <v>7.0000000000000007E-2</v>
      </c>
      <c r="AA130" s="28">
        <f t="shared" si="20"/>
        <v>620389.63</v>
      </c>
      <c r="AB130" s="28">
        <f t="shared" si="21"/>
        <v>8148529.6544210529</v>
      </c>
    </row>
    <row r="131" spans="1:28" x14ac:dyDescent="0.25">
      <c r="A131" s="27" t="s">
        <v>139</v>
      </c>
      <c r="B131" s="27" t="s">
        <v>394</v>
      </c>
      <c r="C131" s="34">
        <v>4883838</v>
      </c>
      <c r="D131" s="34">
        <v>1010101</v>
      </c>
      <c r="E131" s="28">
        <f t="shared" ref="E131:E194" si="22">SUM(C131:D131)</f>
        <v>5893939</v>
      </c>
      <c r="F131" s="28">
        <v>298973</v>
      </c>
      <c r="G131" s="28">
        <v>4953</v>
      </c>
      <c r="H131" s="28">
        <f t="shared" ref="H131:H194" si="23">F131+G131</f>
        <v>303926</v>
      </c>
      <c r="I131" s="28">
        <v>185732</v>
      </c>
      <c r="J131" s="29">
        <v>36453</v>
      </c>
      <c r="K131" s="28">
        <f t="shared" ref="K131:K194" si="24">+E131+H131+I131+J131</f>
        <v>6420050</v>
      </c>
      <c r="L131" s="30">
        <v>0.03</v>
      </c>
      <c r="M131" s="30">
        <v>0</v>
      </c>
      <c r="N131" s="30">
        <v>0</v>
      </c>
      <c r="O131" s="30">
        <v>8.6538461538461543E-3</v>
      </c>
      <c r="P131" s="30">
        <f t="shared" ref="P131:P194" si="25">SUM(L131:O131)</f>
        <v>3.865384615384615E-2</v>
      </c>
      <c r="Q131" s="28">
        <f t="shared" ref="Q131:Q194" si="26">K131+(K131*P131)</f>
        <v>6668209.625</v>
      </c>
      <c r="R131" s="31">
        <v>269608</v>
      </c>
      <c r="S131" s="28">
        <v>4540</v>
      </c>
      <c r="T131" s="28">
        <f t="shared" ref="T131:T194" si="27">+R131+S131</f>
        <v>274148</v>
      </c>
      <c r="U131" s="28">
        <v>227730</v>
      </c>
      <c r="V131" s="29">
        <v>356053</v>
      </c>
      <c r="W131" s="28">
        <f t="shared" ref="W131:W194" si="28">Q131-T131-U131-V131</f>
        <v>5810278.625</v>
      </c>
      <c r="X131" s="28">
        <f t="shared" ref="X131:X194" si="29">W131-E131</f>
        <v>-83660.375</v>
      </c>
      <c r="Y131" s="32">
        <f t="shared" ref="Y131:Y194" si="30">X131/E131</f>
        <v>-1.4194306218642575E-2</v>
      </c>
      <c r="Z131" s="33">
        <v>7.0000000000000007E-2</v>
      </c>
      <c r="AA131" s="28">
        <f t="shared" ref="AA131:AA194" si="31">Z131*K131</f>
        <v>449403.50000000006</v>
      </c>
      <c r="AB131" s="28">
        <f t="shared" si="21"/>
        <v>6259682.125</v>
      </c>
    </row>
    <row r="132" spans="1:28" x14ac:dyDescent="0.25">
      <c r="A132" s="27" t="s">
        <v>140</v>
      </c>
      <c r="B132" s="27" t="s">
        <v>395</v>
      </c>
      <c r="C132" s="34">
        <v>4340050</v>
      </c>
      <c r="D132" s="34">
        <v>424242</v>
      </c>
      <c r="E132" s="28">
        <f t="shared" si="22"/>
        <v>4764292</v>
      </c>
      <c r="F132" s="28">
        <v>387791</v>
      </c>
      <c r="G132" s="28">
        <v>564</v>
      </c>
      <c r="H132" s="28">
        <f t="shared" si="23"/>
        <v>388355</v>
      </c>
      <c r="I132" s="28">
        <v>264514</v>
      </c>
      <c r="J132" s="29">
        <v>277035</v>
      </c>
      <c r="K132" s="28">
        <f t="shared" si="24"/>
        <v>5694196</v>
      </c>
      <c r="L132" s="30">
        <v>0.03</v>
      </c>
      <c r="M132" s="30">
        <v>5.0909090909090904E-2</v>
      </c>
      <c r="N132" s="30">
        <v>0</v>
      </c>
      <c r="O132" s="30">
        <v>7.0909090909090904E-3</v>
      </c>
      <c r="P132" s="30">
        <f t="shared" si="25"/>
        <v>8.7999999999999995E-2</v>
      </c>
      <c r="Q132" s="28">
        <f t="shared" si="26"/>
        <v>6195285.2479999997</v>
      </c>
      <c r="R132" s="31">
        <v>499051</v>
      </c>
      <c r="S132" s="28">
        <v>973</v>
      </c>
      <c r="T132" s="28">
        <f t="shared" si="27"/>
        <v>500024</v>
      </c>
      <c r="U132" s="28">
        <v>288109</v>
      </c>
      <c r="V132" s="29">
        <v>838145</v>
      </c>
      <c r="W132" s="28">
        <f t="shared" si="28"/>
        <v>4569007.2479999997</v>
      </c>
      <c r="X132" s="28">
        <f t="shared" si="29"/>
        <v>-195284.75200000033</v>
      </c>
      <c r="Y132" s="32">
        <f t="shared" si="30"/>
        <v>-4.0989249189596337E-2</v>
      </c>
      <c r="Z132" s="33">
        <v>7.0000000000000007E-2</v>
      </c>
      <c r="AA132" s="28">
        <f t="shared" si="31"/>
        <v>398593.72000000003</v>
      </c>
      <c r="AB132" s="28">
        <f t="shared" ref="AB132:AB195" si="32">AA132+W132</f>
        <v>4967600.9679999994</v>
      </c>
    </row>
    <row r="133" spans="1:28" x14ac:dyDescent="0.25">
      <c r="A133" s="27" t="s">
        <v>141</v>
      </c>
      <c r="B133" s="27" t="s">
        <v>396</v>
      </c>
      <c r="C133" s="34">
        <v>10045412.779999999</v>
      </c>
      <c r="D133" s="34">
        <v>951000</v>
      </c>
      <c r="E133" s="28">
        <f t="shared" si="22"/>
        <v>10996412.779999999</v>
      </c>
      <c r="F133" s="28">
        <v>838431</v>
      </c>
      <c r="G133" s="28">
        <v>28270</v>
      </c>
      <c r="H133" s="28">
        <f t="shared" si="23"/>
        <v>866701</v>
      </c>
      <c r="I133" s="28">
        <v>549860</v>
      </c>
      <c r="J133" s="29">
        <v>109700</v>
      </c>
      <c r="K133" s="28">
        <f t="shared" si="24"/>
        <v>12522673.779999999</v>
      </c>
      <c r="L133" s="30">
        <v>0.03</v>
      </c>
      <c r="M133" s="30">
        <v>0</v>
      </c>
      <c r="N133" s="30">
        <v>0</v>
      </c>
      <c r="O133" s="30">
        <v>8.3333333333333332E-3</v>
      </c>
      <c r="P133" s="30">
        <f t="shared" si="25"/>
        <v>3.833333333333333E-2</v>
      </c>
      <c r="Q133" s="28">
        <f t="shared" si="26"/>
        <v>13002709.608233333</v>
      </c>
      <c r="R133" s="31">
        <v>763790</v>
      </c>
      <c r="S133" s="28">
        <v>4455</v>
      </c>
      <c r="T133" s="28">
        <f t="shared" si="27"/>
        <v>768245</v>
      </c>
      <c r="U133" s="28">
        <v>572376</v>
      </c>
      <c r="V133" s="29">
        <v>1324923</v>
      </c>
      <c r="W133" s="28">
        <f t="shared" si="28"/>
        <v>10337165.608233333</v>
      </c>
      <c r="X133" s="28">
        <f t="shared" si="29"/>
        <v>-659247.1717666667</v>
      </c>
      <c r="Y133" s="32">
        <f t="shared" si="30"/>
        <v>-5.9951111781260974E-2</v>
      </c>
      <c r="Z133" s="33">
        <v>0.06</v>
      </c>
      <c r="AA133" s="28">
        <f t="shared" si="31"/>
        <v>751360.4267999999</v>
      </c>
      <c r="AB133" s="28">
        <f t="shared" si="32"/>
        <v>11088526.035033332</v>
      </c>
    </row>
    <row r="134" spans="1:28" x14ac:dyDescent="0.25">
      <c r="A134" s="27" t="s">
        <v>142</v>
      </c>
      <c r="B134" s="27" t="s">
        <v>397</v>
      </c>
      <c r="C134" s="34">
        <v>10736364</v>
      </c>
      <c r="D134" s="34">
        <v>176768</v>
      </c>
      <c r="E134" s="28">
        <f t="shared" si="22"/>
        <v>10913132</v>
      </c>
      <c r="F134" s="28">
        <v>1252802</v>
      </c>
      <c r="G134" s="28">
        <v>4896</v>
      </c>
      <c r="H134" s="28">
        <f t="shared" si="23"/>
        <v>1257698</v>
      </c>
      <c r="I134" s="28">
        <v>541643</v>
      </c>
      <c r="J134" s="29">
        <v>138007</v>
      </c>
      <c r="K134" s="28">
        <f t="shared" si="24"/>
        <v>12850480</v>
      </c>
      <c r="L134" s="30">
        <v>0.03</v>
      </c>
      <c r="M134" s="30">
        <v>0</v>
      </c>
      <c r="N134" s="30">
        <v>0</v>
      </c>
      <c r="O134" s="30">
        <v>5.6024096385542165E-3</v>
      </c>
      <c r="P134" s="30">
        <f t="shared" si="25"/>
        <v>3.5602409638554218E-2</v>
      </c>
      <c r="Q134" s="28">
        <f t="shared" si="26"/>
        <v>13307988.053012049</v>
      </c>
      <c r="R134" s="31">
        <v>1230159</v>
      </c>
      <c r="S134" s="28">
        <v>3909</v>
      </c>
      <c r="T134" s="28">
        <f t="shared" si="27"/>
        <v>1234068</v>
      </c>
      <c r="U134" s="28">
        <v>572373</v>
      </c>
      <c r="V134" s="29">
        <v>1371322</v>
      </c>
      <c r="W134" s="28">
        <f t="shared" si="28"/>
        <v>10130225.053012049</v>
      </c>
      <c r="X134" s="28">
        <f t="shared" si="29"/>
        <v>-782906.94698795117</v>
      </c>
      <c r="Y134" s="32">
        <f t="shared" si="30"/>
        <v>-7.1739895292016187E-2</v>
      </c>
      <c r="Z134" s="33">
        <v>0.06</v>
      </c>
      <c r="AA134" s="28">
        <f t="shared" si="31"/>
        <v>771028.79999999993</v>
      </c>
      <c r="AB134" s="28">
        <f t="shared" si="32"/>
        <v>10901253.85301205</v>
      </c>
    </row>
    <row r="135" spans="1:28" x14ac:dyDescent="0.25">
      <c r="A135" s="27" t="s">
        <v>143</v>
      </c>
      <c r="B135" s="27" t="s">
        <v>398</v>
      </c>
      <c r="C135" s="34">
        <v>2525253</v>
      </c>
      <c r="D135" s="34">
        <v>50505</v>
      </c>
      <c r="E135" s="28">
        <f t="shared" si="22"/>
        <v>2575758</v>
      </c>
      <c r="F135" s="28">
        <v>258695</v>
      </c>
      <c r="G135" s="28">
        <v>503</v>
      </c>
      <c r="H135" s="28">
        <f t="shared" si="23"/>
        <v>259198</v>
      </c>
      <c r="I135" s="28">
        <v>143809</v>
      </c>
      <c r="J135" s="29">
        <v>616497</v>
      </c>
      <c r="K135" s="28">
        <f t="shared" si="24"/>
        <v>3595262</v>
      </c>
      <c r="L135" s="30">
        <v>0.03</v>
      </c>
      <c r="M135" s="30">
        <v>2.4043715846994537E-2</v>
      </c>
      <c r="N135" s="30">
        <v>3.2786885245901639E-3</v>
      </c>
      <c r="O135" s="30">
        <v>0</v>
      </c>
      <c r="P135" s="30">
        <f t="shared" si="25"/>
        <v>5.7322404371584701E-2</v>
      </c>
      <c r="Q135" s="28">
        <f t="shared" si="26"/>
        <v>3801351.0621857923</v>
      </c>
      <c r="R135" s="31">
        <v>192812</v>
      </c>
      <c r="S135" s="28">
        <v>426</v>
      </c>
      <c r="T135" s="28">
        <f t="shared" si="27"/>
        <v>193238</v>
      </c>
      <c r="U135" s="28">
        <v>158281</v>
      </c>
      <c r="V135" s="29">
        <v>785623</v>
      </c>
      <c r="W135" s="28">
        <f t="shared" si="28"/>
        <v>2664209.0621857923</v>
      </c>
      <c r="X135" s="28">
        <f t="shared" si="29"/>
        <v>88451.062185792252</v>
      </c>
      <c r="Y135" s="32">
        <f t="shared" si="30"/>
        <v>3.4339818486749239E-2</v>
      </c>
      <c r="Z135" s="33">
        <v>7.0000000000000007E-2</v>
      </c>
      <c r="AA135" s="28">
        <f t="shared" si="31"/>
        <v>251668.34000000003</v>
      </c>
      <c r="AB135" s="28">
        <f t="shared" si="32"/>
        <v>2915877.4021857921</v>
      </c>
    </row>
    <row r="136" spans="1:28" x14ac:dyDescent="0.25">
      <c r="A136" s="27" t="s">
        <v>144</v>
      </c>
      <c r="B136" s="27" t="s">
        <v>399</v>
      </c>
      <c r="C136" s="34">
        <v>2245786</v>
      </c>
      <c r="D136" s="34">
        <v>0</v>
      </c>
      <c r="E136" s="28">
        <f t="shared" si="22"/>
        <v>2245786</v>
      </c>
      <c r="F136" s="28">
        <v>147182</v>
      </c>
      <c r="G136" s="28">
        <v>116</v>
      </c>
      <c r="H136" s="28">
        <f t="shared" si="23"/>
        <v>147298</v>
      </c>
      <c r="I136" s="28">
        <v>63529</v>
      </c>
      <c r="J136" s="29">
        <v>10757</v>
      </c>
      <c r="K136" s="28">
        <f t="shared" si="24"/>
        <v>2467370</v>
      </c>
      <c r="L136" s="30">
        <v>0.03</v>
      </c>
      <c r="M136" s="30">
        <v>0</v>
      </c>
      <c r="N136" s="30">
        <v>0</v>
      </c>
      <c r="O136" s="30">
        <v>3.4482758620689655E-3</v>
      </c>
      <c r="P136" s="30">
        <f t="shared" si="25"/>
        <v>3.3448275862068964E-2</v>
      </c>
      <c r="Q136" s="28">
        <f t="shared" si="26"/>
        <v>2549899.272413793</v>
      </c>
      <c r="R136" s="31">
        <v>131555</v>
      </c>
      <c r="S136" s="28">
        <v>0</v>
      </c>
      <c r="T136" s="28">
        <f t="shared" si="27"/>
        <v>131555</v>
      </c>
      <c r="U136" s="28">
        <v>63406</v>
      </c>
      <c r="V136" s="29">
        <v>139606</v>
      </c>
      <c r="W136" s="28">
        <f t="shared" si="28"/>
        <v>2215332.272413793</v>
      </c>
      <c r="X136" s="28">
        <f t="shared" si="29"/>
        <v>-30453.72758620698</v>
      </c>
      <c r="Y136" s="32">
        <f t="shared" si="30"/>
        <v>-1.3560387136711592E-2</v>
      </c>
      <c r="Z136" s="33">
        <v>7.0000000000000007E-2</v>
      </c>
      <c r="AA136" s="28">
        <f t="shared" si="31"/>
        <v>172715.90000000002</v>
      </c>
      <c r="AB136" s="28">
        <f t="shared" si="32"/>
        <v>2388048.1724137929</v>
      </c>
    </row>
    <row r="137" spans="1:28" x14ac:dyDescent="0.25">
      <c r="A137" s="27" t="s">
        <v>145</v>
      </c>
      <c r="B137" s="27" t="s">
        <v>400</v>
      </c>
      <c r="C137" s="34">
        <v>5707071</v>
      </c>
      <c r="D137" s="34">
        <v>413490</v>
      </c>
      <c r="E137" s="28">
        <f t="shared" si="22"/>
        <v>6120561</v>
      </c>
      <c r="F137" s="28">
        <v>692619</v>
      </c>
      <c r="G137" s="28">
        <v>1431</v>
      </c>
      <c r="H137" s="28">
        <f t="shared" si="23"/>
        <v>694050</v>
      </c>
      <c r="I137" s="28">
        <v>256803</v>
      </c>
      <c r="J137" s="29">
        <v>51679</v>
      </c>
      <c r="K137" s="28">
        <f t="shared" si="24"/>
        <v>7123093</v>
      </c>
      <c r="L137" s="30">
        <v>0.03</v>
      </c>
      <c r="M137" s="30">
        <v>4.4444444444444444E-3</v>
      </c>
      <c r="N137" s="30">
        <v>0</v>
      </c>
      <c r="O137" s="30">
        <v>8.3333333333333339E-4</v>
      </c>
      <c r="P137" s="30">
        <f t="shared" si="25"/>
        <v>3.5277777777777776E-2</v>
      </c>
      <c r="Q137" s="28">
        <f t="shared" si="26"/>
        <v>7374379.8919444447</v>
      </c>
      <c r="R137" s="31">
        <v>508540</v>
      </c>
      <c r="S137" s="28">
        <v>5881</v>
      </c>
      <c r="T137" s="28">
        <f t="shared" si="27"/>
        <v>514421</v>
      </c>
      <c r="U137" s="28">
        <v>258532</v>
      </c>
      <c r="V137" s="29">
        <v>615620</v>
      </c>
      <c r="W137" s="28">
        <f t="shared" si="28"/>
        <v>5985806.8919444447</v>
      </c>
      <c r="X137" s="28">
        <f t="shared" si="29"/>
        <v>-134754.10805555526</v>
      </c>
      <c r="Y137" s="32">
        <f t="shared" si="30"/>
        <v>-2.2016626916316211E-2</v>
      </c>
      <c r="Z137" s="33">
        <v>7.0000000000000007E-2</v>
      </c>
      <c r="AA137" s="28">
        <f t="shared" si="31"/>
        <v>498616.51000000007</v>
      </c>
      <c r="AB137" s="28">
        <f t="shared" si="32"/>
        <v>6484423.4019444445</v>
      </c>
    </row>
    <row r="138" spans="1:28" x14ac:dyDescent="0.25">
      <c r="A138" s="27" t="s">
        <v>146</v>
      </c>
      <c r="B138" s="27" t="s">
        <v>401</v>
      </c>
      <c r="C138" s="34">
        <v>4646465</v>
      </c>
      <c r="D138" s="34">
        <v>0</v>
      </c>
      <c r="E138" s="28">
        <f t="shared" si="22"/>
        <v>4646465</v>
      </c>
      <c r="F138" s="28">
        <v>321887</v>
      </c>
      <c r="G138" s="28">
        <v>615</v>
      </c>
      <c r="H138" s="28">
        <f t="shared" si="23"/>
        <v>322502</v>
      </c>
      <c r="I138" s="28">
        <v>275794</v>
      </c>
      <c r="J138" s="29">
        <v>43512</v>
      </c>
      <c r="K138" s="28">
        <f t="shared" si="24"/>
        <v>5288273</v>
      </c>
      <c r="L138" s="30">
        <v>0.03</v>
      </c>
      <c r="M138" s="30">
        <v>9.1954022988505746E-3</v>
      </c>
      <c r="N138" s="30">
        <v>0</v>
      </c>
      <c r="O138" s="30">
        <v>1.4942528735632182E-2</v>
      </c>
      <c r="P138" s="30">
        <f t="shared" si="25"/>
        <v>5.4137931034482757E-2</v>
      </c>
      <c r="Q138" s="28">
        <f t="shared" si="26"/>
        <v>5574569.1589655168</v>
      </c>
      <c r="R138" s="31">
        <v>322077</v>
      </c>
      <c r="S138" s="28">
        <v>936</v>
      </c>
      <c r="T138" s="28">
        <f t="shared" si="27"/>
        <v>323013</v>
      </c>
      <c r="U138" s="28">
        <v>311522</v>
      </c>
      <c r="V138" s="29">
        <v>464398</v>
      </c>
      <c r="W138" s="28">
        <f t="shared" si="28"/>
        <v>4475636.1589655168</v>
      </c>
      <c r="X138" s="28">
        <f t="shared" si="29"/>
        <v>-170828.84103448316</v>
      </c>
      <c r="Y138" s="32">
        <f t="shared" si="30"/>
        <v>-3.676533472962417E-2</v>
      </c>
      <c r="Z138" s="33">
        <v>7.0000000000000007E-2</v>
      </c>
      <c r="AA138" s="28">
        <f t="shared" si="31"/>
        <v>370179.11000000004</v>
      </c>
      <c r="AB138" s="28">
        <f t="shared" si="32"/>
        <v>4845815.2689655172</v>
      </c>
    </row>
    <row r="139" spans="1:28" x14ac:dyDescent="0.25">
      <c r="A139" s="27" t="s">
        <v>147</v>
      </c>
      <c r="B139" s="27" t="s">
        <v>402</v>
      </c>
      <c r="C139" s="34">
        <v>4833333</v>
      </c>
      <c r="D139" s="34">
        <v>353535</v>
      </c>
      <c r="E139" s="28">
        <f t="shared" si="22"/>
        <v>5186868</v>
      </c>
      <c r="F139" s="28">
        <v>485689</v>
      </c>
      <c r="G139" s="28">
        <v>10995</v>
      </c>
      <c r="H139" s="28">
        <f t="shared" si="23"/>
        <v>496684</v>
      </c>
      <c r="I139" s="28">
        <v>309654</v>
      </c>
      <c r="J139" s="29">
        <v>386714</v>
      </c>
      <c r="K139" s="28">
        <f t="shared" si="24"/>
        <v>6379920</v>
      </c>
      <c r="L139" s="30">
        <v>0.03</v>
      </c>
      <c r="M139" s="30">
        <v>3.9820359281437123E-2</v>
      </c>
      <c r="N139" s="30">
        <v>4.4910179640718562E-4</v>
      </c>
      <c r="O139" s="30">
        <v>7.6347305389221553E-3</v>
      </c>
      <c r="P139" s="30">
        <f t="shared" si="25"/>
        <v>7.7904191616766455E-2</v>
      </c>
      <c r="Q139" s="28">
        <f t="shared" si="26"/>
        <v>6876942.5101796407</v>
      </c>
      <c r="R139" s="31">
        <v>472273</v>
      </c>
      <c r="S139" s="28">
        <v>11260</v>
      </c>
      <c r="T139" s="28">
        <f t="shared" si="27"/>
        <v>483533</v>
      </c>
      <c r="U139" s="28">
        <v>306252</v>
      </c>
      <c r="V139" s="29">
        <v>936970</v>
      </c>
      <c r="W139" s="28">
        <f t="shared" si="28"/>
        <v>5150187.5101796407</v>
      </c>
      <c r="X139" s="28">
        <f t="shared" si="29"/>
        <v>-36680.489820359275</v>
      </c>
      <c r="Y139" s="32">
        <f t="shared" si="30"/>
        <v>-7.0717993633844694E-3</v>
      </c>
      <c r="Z139" s="33">
        <v>7.0000000000000007E-2</v>
      </c>
      <c r="AA139" s="28">
        <f t="shared" si="31"/>
        <v>446594.4</v>
      </c>
      <c r="AB139" s="28">
        <f t="shared" si="32"/>
        <v>5596781.9101796411</v>
      </c>
    </row>
    <row r="140" spans="1:28" x14ac:dyDescent="0.25">
      <c r="A140" s="27" t="s">
        <v>148</v>
      </c>
      <c r="B140" s="27" t="s">
        <v>403</v>
      </c>
      <c r="C140" s="34">
        <v>1818182</v>
      </c>
      <c r="D140" s="34">
        <v>0</v>
      </c>
      <c r="E140" s="28">
        <f t="shared" si="22"/>
        <v>1818182</v>
      </c>
      <c r="F140" s="28">
        <v>114542</v>
      </c>
      <c r="G140" s="28">
        <v>38</v>
      </c>
      <c r="H140" s="28">
        <f t="shared" si="23"/>
        <v>114580</v>
      </c>
      <c r="I140" s="28">
        <v>336669</v>
      </c>
      <c r="J140" s="29">
        <v>1792542</v>
      </c>
      <c r="K140" s="28">
        <f t="shared" si="24"/>
        <v>4061973</v>
      </c>
      <c r="L140" s="30">
        <v>0.03</v>
      </c>
      <c r="M140" s="30">
        <v>7.3809523809523811E-2</v>
      </c>
      <c r="N140" s="30">
        <v>0</v>
      </c>
      <c r="O140" s="30">
        <v>2.4107142857142858E-2</v>
      </c>
      <c r="P140" s="30">
        <f t="shared" si="25"/>
        <v>0.12791666666666668</v>
      </c>
      <c r="Q140" s="28">
        <f t="shared" si="26"/>
        <v>4581567.0462499997</v>
      </c>
      <c r="R140" s="31">
        <v>113268</v>
      </c>
      <c r="S140" s="28">
        <v>78</v>
      </c>
      <c r="T140" s="28">
        <f t="shared" si="27"/>
        <v>113346</v>
      </c>
      <c r="U140" s="28">
        <v>347664</v>
      </c>
      <c r="V140" s="29">
        <v>1732869</v>
      </c>
      <c r="W140" s="28">
        <f t="shared" si="28"/>
        <v>2387688.0462499997</v>
      </c>
      <c r="X140" s="28">
        <f t="shared" si="29"/>
        <v>569506.04624999966</v>
      </c>
      <c r="Y140" s="32">
        <f t="shared" si="30"/>
        <v>0.3132282941146704</v>
      </c>
      <c r="Z140" s="33">
        <v>7.0000000000000007E-2</v>
      </c>
      <c r="AA140" s="28">
        <f t="shared" si="31"/>
        <v>284338.11000000004</v>
      </c>
      <c r="AB140" s="28">
        <f t="shared" si="32"/>
        <v>2672026.1562499995</v>
      </c>
    </row>
    <row r="141" spans="1:28" x14ac:dyDescent="0.25">
      <c r="A141" s="27" t="s">
        <v>149</v>
      </c>
      <c r="B141" s="27" t="s">
        <v>404</v>
      </c>
      <c r="C141" s="34">
        <v>58586</v>
      </c>
      <c r="D141" s="34">
        <v>8853</v>
      </c>
      <c r="E141" s="28">
        <f t="shared" si="22"/>
        <v>67439</v>
      </c>
      <c r="F141" s="28">
        <v>221985</v>
      </c>
      <c r="G141" s="28">
        <v>2902</v>
      </c>
      <c r="H141" s="28">
        <f t="shared" si="23"/>
        <v>224887</v>
      </c>
      <c r="I141" s="28">
        <v>621519</v>
      </c>
      <c r="J141" s="29">
        <v>3990294</v>
      </c>
      <c r="K141" s="28">
        <f t="shared" si="24"/>
        <v>4904139</v>
      </c>
      <c r="L141" s="30">
        <v>0.03</v>
      </c>
      <c r="M141" s="30">
        <v>0</v>
      </c>
      <c r="N141" s="30">
        <v>0</v>
      </c>
      <c r="O141" s="30">
        <v>7.8199052132701414E-3</v>
      </c>
      <c r="P141" s="30">
        <f t="shared" si="25"/>
        <v>3.7819905213270139E-2</v>
      </c>
      <c r="Q141" s="28">
        <f t="shared" si="26"/>
        <v>5089613.0721327011</v>
      </c>
      <c r="R141" s="31">
        <v>82106</v>
      </c>
      <c r="S141" s="28">
        <v>35188</v>
      </c>
      <c r="T141" s="28">
        <f t="shared" si="27"/>
        <v>117294</v>
      </c>
      <c r="U141" s="28">
        <v>498374</v>
      </c>
      <c r="V141" s="29">
        <v>4030408</v>
      </c>
      <c r="W141" s="28">
        <f t="shared" si="28"/>
        <v>443537.07213270105</v>
      </c>
      <c r="X141" s="28">
        <f t="shared" si="29"/>
        <v>376098.07213270105</v>
      </c>
      <c r="Y141" s="32">
        <f t="shared" si="30"/>
        <v>5.5768631227138759</v>
      </c>
      <c r="Z141" s="33">
        <v>7.0000000000000007E-2</v>
      </c>
      <c r="AA141" s="28">
        <f t="shared" si="31"/>
        <v>343289.73000000004</v>
      </c>
      <c r="AB141" s="28">
        <f t="shared" si="32"/>
        <v>786826.80213270104</v>
      </c>
    </row>
    <row r="142" spans="1:28" x14ac:dyDescent="0.25">
      <c r="A142" s="27" t="s">
        <v>150</v>
      </c>
      <c r="B142" s="27" t="s">
        <v>405</v>
      </c>
      <c r="C142" s="34">
        <v>3306187</v>
      </c>
      <c r="D142" s="34">
        <v>0</v>
      </c>
      <c r="E142" s="28">
        <f t="shared" si="22"/>
        <v>3306187</v>
      </c>
      <c r="F142" s="28">
        <v>227573</v>
      </c>
      <c r="G142" s="28">
        <v>0</v>
      </c>
      <c r="H142" s="28">
        <f t="shared" si="23"/>
        <v>227573</v>
      </c>
      <c r="I142" s="28">
        <v>187540</v>
      </c>
      <c r="J142" s="29">
        <v>25550</v>
      </c>
      <c r="K142" s="28">
        <f t="shared" si="24"/>
        <v>3746850</v>
      </c>
      <c r="L142" s="30">
        <v>0.03</v>
      </c>
      <c r="M142" s="30">
        <v>0</v>
      </c>
      <c r="N142" s="30">
        <v>0</v>
      </c>
      <c r="O142" s="30">
        <v>0</v>
      </c>
      <c r="P142" s="30">
        <f t="shared" si="25"/>
        <v>0.03</v>
      </c>
      <c r="Q142" s="28">
        <f t="shared" si="26"/>
        <v>3859255.5</v>
      </c>
      <c r="R142" s="31">
        <v>221837</v>
      </c>
      <c r="S142" s="28">
        <v>0</v>
      </c>
      <c r="T142" s="28">
        <f t="shared" si="27"/>
        <v>221837</v>
      </c>
      <c r="U142" s="28">
        <v>188094</v>
      </c>
      <c r="V142" s="29">
        <v>386561</v>
      </c>
      <c r="W142" s="28">
        <f t="shared" si="28"/>
        <v>3062763.5</v>
      </c>
      <c r="X142" s="28">
        <f t="shared" si="29"/>
        <v>-243423.5</v>
      </c>
      <c r="Y142" s="32">
        <f t="shared" si="30"/>
        <v>-7.3626658141236409E-2</v>
      </c>
      <c r="Z142" s="33">
        <v>7.0000000000000007E-2</v>
      </c>
      <c r="AA142" s="28">
        <f t="shared" si="31"/>
        <v>262279.5</v>
      </c>
      <c r="AB142" s="28">
        <f t="shared" si="32"/>
        <v>3325043</v>
      </c>
    </row>
    <row r="143" spans="1:28" x14ac:dyDescent="0.25">
      <c r="A143" s="27" t="s">
        <v>151</v>
      </c>
      <c r="B143" s="27" t="s">
        <v>406</v>
      </c>
      <c r="C143" s="34">
        <v>2867677</v>
      </c>
      <c r="D143" s="34">
        <v>0</v>
      </c>
      <c r="E143" s="28">
        <f t="shared" si="22"/>
        <v>2867677</v>
      </c>
      <c r="F143" s="28">
        <v>115360</v>
      </c>
      <c r="G143" s="28">
        <v>59</v>
      </c>
      <c r="H143" s="28">
        <f t="shared" si="23"/>
        <v>115419</v>
      </c>
      <c r="I143" s="28">
        <v>130801</v>
      </c>
      <c r="J143" s="29">
        <v>14206</v>
      </c>
      <c r="K143" s="28">
        <f t="shared" si="24"/>
        <v>3128103</v>
      </c>
      <c r="L143" s="30">
        <v>0.03</v>
      </c>
      <c r="M143" s="30">
        <v>1.5151515151515152E-2</v>
      </c>
      <c r="N143" s="30">
        <v>0</v>
      </c>
      <c r="O143" s="30">
        <v>1.1363636363636364E-2</v>
      </c>
      <c r="P143" s="30">
        <f t="shared" si="25"/>
        <v>5.6515151515151518E-2</v>
      </c>
      <c r="Q143" s="28">
        <f t="shared" si="26"/>
        <v>3304888.2149999999</v>
      </c>
      <c r="R143" s="31">
        <v>134623</v>
      </c>
      <c r="S143" s="28">
        <v>1</v>
      </c>
      <c r="T143" s="28">
        <f t="shared" si="27"/>
        <v>134624</v>
      </c>
      <c r="U143" s="28">
        <v>128160</v>
      </c>
      <c r="V143" s="29">
        <v>264079</v>
      </c>
      <c r="W143" s="28">
        <f t="shared" si="28"/>
        <v>2778025.2149999999</v>
      </c>
      <c r="X143" s="28">
        <f t="shared" si="29"/>
        <v>-89651.785000000149</v>
      </c>
      <c r="Y143" s="32">
        <f t="shared" si="30"/>
        <v>-3.1262860147778203E-2</v>
      </c>
      <c r="Z143" s="33">
        <v>7.0000000000000007E-2</v>
      </c>
      <c r="AA143" s="28">
        <f t="shared" si="31"/>
        <v>218967.21000000002</v>
      </c>
      <c r="AB143" s="28">
        <f t="shared" si="32"/>
        <v>2996992.4249999998</v>
      </c>
    </row>
    <row r="144" spans="1:28" x14ac:dyDescent="0.25">
      <c r="A144" s="27" t="s">
        <v>152</v>
      </c>
      <c r="B144" s="27" t="s">
        <v>407</v>
      </c>
      <c r="C144" s="34">
        <v>3255151</v>
      </c>
      <c r="D144" s="34">
        <v>915773</v>
      </c>
      <c r="E144" s="28">
        <f t="shared" si="22"/>
        <v>4170924</v>
      </c>
      <c r="F144" s="28">
        <v>449419</v>
      </c>
      <c r="G144" s="28">
        <v>44161</v>
      </c>
      <c r="H144" s="28">
        <f t="shared" si="23"/>
        <v>493580</v>
      </c>
      <c r="I144" s="28">
        <v>198722</v>
      </c>
      <c r="J144" s="29">
        <v>49732</v>
      </c>
      <c r="K144" s="28">
        <f t="shared" si="24"/>
        <v>4912958</v>
      </c>
      <c r="L144" s="30">
        <v>0.03</v>
      </c>
      <c r="M144" s="30">
        <v>4.8387096774193551E-3</v>
      </c>
      <c r="N144" s="30">
        <v>0</v>
      </c>
      <c r="O144" s="30">
        <v>7.2580645161290317E-3</v>
      </c>
      <c r="P144" s="30">
        <f t="shared" si="25"/>
        <v>4.2096774193548382E-2</v>
      </c>
      <c r="Q144" s="28">
        <f t="shared" si="26"/>
        <v>5119777.6835483871</v>
      </c>
      <c r="R144" s="31">
        <v>488906</v>
      </c>
      <c r="S144" s="28">
        <v>55055</v>
      </c>
      <c r="T144" s="28">
        <f t="shared" si="27"/>
        <v>543961</v>
      </c>
      <c r="U144" s="28">
        <v>196947</v>
      </c>
      <c r="V144" s="29">
        <v>416170</v>
      </c>
      <c r="W144" s="28">
        <f t="shared" si="28"/>
        <v>3962699.6835483871</v>
      </c>
      <c r="X144" s="28">
        <f t="shared" si="29"/>
        <v>-208224.31645161286</v>
      </c>
      <c r="Y144" s="32">
        <f t="shared" si="30"/>
        <v>-4.9922826800875023E-2</v>
      </c>
      <c r="Z144" s="33">
        <v>7.0000000000000007E-2</v>
      </c>
      <c r="AA144" s="28">
        <f t="shared" si="31"/>
        <v>343907.06000000006</v>
      </c>
      <c r="AB144" s="28">
        <f t="shared" si="32"/>
        <v>4306606.7435483877</v>
      </c>
    </row>
    <row r="145" spans="1:28" ht="15.75" customHeight="1" x14ac:dyDescent="0.25">
      <c r="A145" s="27" t="s">
        <v>153</v>
      </c>
      <c r="B145" s="27" t="s">
        <v>408</v>
      </c>
      <c r="C145" s="34">
        <v>301397584</v>
      </c>
      <c r="D145" s="34">
        <v>0</v>
      </c>
      <c r="E145" s="28">
        <f t="shared" si="22"/>
        <v>301397584</v>
      </c>
      <c r="F145" s="28">
        <v>45999004</v>
      </c>
      <c r="G145" s="28">
        <v>648453</v>
      </c>
      <c r="H145" s="28">
        <f t="shared" si="23"/>
        <v>46647457</v>
      </c>
      <c r="I145" s="28">
        <v>30633060</v>
      </c>
      <c r="J145" s="29">
        <v>114464234</v>
      </c>
      <c r="K145" s="28">
        <f t="shared" si="24"/>
        <v>493142335</v>
      </c>
      <c r="L145" s="30">
        <v>0.03</v>
      </c>
      <c r="M145" s="30">
        <v>2.2002750343792974E-4</v>
      </c>
      <c r="N145" s="30">
        <v>2.1752719089886236E-4</v>
      </c>
      <c r="O145" s="30">
        <v>5.68571071383923E-3</v>
      </c>
      <c r="P145" s="30">
        <f t="shared" si="25"/>
        <v>3.6123265408176022E-2</v>
      </c>
      <c r="Q145" s="28">
        <f t="shared" si="26"/>
        <v>510956246.45121264</v>
      </c>
      <c r="R145" s="31">
        <v>44389140</v>
      </c>
      <c r="S145" s="28">
        <v>1222865</v>
      </c>
      <c r="T145" s="28">
        <f t="shared" si="27"/>
        <v>45612005</v>
      </c>
      <c r="U145" s="28">
        <v>31803120</v>
      </c>
      <c r="V145" s="29">
        <v>104845618</v>
      </c>
      <c r="W145" s="28">
        <f t="shared" si="28"/>
        <v>328695503.45121264</v>
      </c>
      <c r="X145" s="28">
        <f t="shared" si="29"/>
        <v>27297919.451212645</v>
      </c>
      <c r="Y145" s="32">
        <f t="shared" si="30"/>
        <v>9.0571128968348485E-2</v>
      </c>
      <c r="Z145" s="33">
        <v>0.04</v>
      </c>
      <c r="AA145" s="28">
        <f t="shared" si="31"/>
        <v>19725693.400000002</v>
      </c>
      <c r="AB145" s="28">
        <f t="shared" si="32"/>
        <v>348421196.85121262</v>
      </c>
    </row>
    <row r="146" spans="1:28" x14ac:dyDescent="0.25">
      <c r="A146" s="27" t="s">
        <v>154</v>
      </c>
      <c r="B146" s="27" t="s">
        <v>409</v>
      </c>
      <c r="C146" s="34">
        <v>21669860</v>
      </c>
      <c r="D146" s="34">
        <v>505051</v>
      </c>
      <c r="E146" s="28">
        <f t="shared" si="22"/>
        <v>22174911</v>
      </c>
      <c r="F146" s="28">
        <v>2150149</v>
      </c>
      <c r="G146" s="28">
        <v>6087</v>
      </c>
      <c r="H146" s="28">
        <f t="shared" si="23"/>
        <v>2156236</v>
      </c>
      <c r="I146" s="28">
        <v>1597676</v>
      </c>
      <c r="J146" s="29">
        <v>352528</v>
      </c>
      <c r="K146" s="28">
        <f t="shared" si="24"/>
        <v>26281351</v>
      </c>
      <c r="L146" s="30">
        <v>0.03</v>
      </c>
      <c r="M146" s="30">
        <v>0</v>
      </c>
      <c r="N146" s="30">
        <v>0</v>
      </c>
      <c r="O146" s="30">
        <v>3.5327366933584547E-3</v>
      </c>
      <c r="P146" s="30">
        <f t="shared" si="25"/>
        <v>3.3532736693358454E-2</v>
      </c>
      <c r="Q146" s="28">
        <f t="shared" si="26"/>
        <v>27162636.623028733</v>
      </c>
      <c r="R146" s="31">
        <v>1765766</v>
      </c>
      <c r="S146" s="28">
        <v>4751</v>
      </c>
      <c r="T146" s="28">
        <f t="shared" si="27"/>
        <v>1770517</v>
      </c>
      <c r="U146" s="28">
        <v>1477355</v>
      </c>
      <c r="V146" s="29">
        <v>3566936</v>
      </c>
      <c r="W146" s="28">
        <f t="shared" si="28"/>
        <v>20347828.623028733</v>
      </c>
      <c r="X146" s="28">
        <f t="shared" si="29"/>
        <v>-1827082.3769712672</v>
      </c>
      <c r="Y146" s="32">
        <f t="shared" si="30"/>
        <v>-8.2394124466667176E-2</v>
      </c>
      <c r="Z146" s="33">
        <v>0.06</v>
      </c>
      <c r="AA146" s="28">
        <f t="shared" si="31"/>
        <v>1576881.06</v>
      </c>
      <c r="AB146" s="28">
        <f t="shared" si="32"/>
        <v>21924709.683028731</v>
      </c>
    </row>
    <row r="147" spans="1:28" x14ac:dyDescent="0.25">
      <c r="A147" s="27" t="s">
        <v>155</v>
      </c>
      <c r="B147" s="27" t="s">
        <v>410</v>
      </c>
      <c r="C147" s="34">
        <v>3488974</v>
      </c>
      <c r="D147" s="34">
        <v>617022</v>
      </c>
      <c r="E147" s="28">
        <f t="shared" si="22"/>
        <v>4105996</v>
      </c>
      <c r="F147" s="28">
        <v>474625</v>
      </c>
      <c r="G147" s="28">
        <v>4434</v>
      </c>
      <c r="H147" s="28">
        <f t="shared" si="23"/>
        <v>479059</v>
      </c>
      <c r="I147" s="28">
        <v>261938</v>
      </c>
      <c r="J147" s="29">
        <v>3643912</v>
      </c>
      <c r="K147" s="28">
        <f t="shared" si="24"/>
        <v>8490905</v>
      </c>
      <c r="L147" s="30">
        <v>0.03</v>
      </c>
      <c r="M147" s="30">
        <v>1.3245033112582783E-2</v>
      </c>
      <c r="N147" s="30">
        <v>9.9337748344370861E-4</v>
      </c>
      <c r="O147" s="30">
        <v>3.7251655629139068E-3</v>
      </c>
      <c r="P147" s="30">
        <f t="shared" si="25"/>
        <v>4.7963576158940389E-2</v>
      </c>
      <c r="Q147" s="28">
        <f t="shared" si="26"/>
        <v>8898159.1686258279</v>
      </c>
      <c r="R147" s="31">
        <v>602106</v>
      </c>
      <c r="S147" s="28">
        <v>5064</v>
      </c>
      <c r="T147" s="28">
        <f t="shared" si="27"/>
        <v>607170</v>
      </c>
      <c r="U147" s="28">
        <v>234542</v>
      </c>
      <c r="V147" s="29">
        <v>3463784</v>
      </c>
      <c r="W147" s="28">
        <f t="shared" si="28"/>
        <v>4592663.1686258279</v>
      </c>
      <c r="X147" s="28">
        <f t="shared" si="29"/>
        <v>486667.16862582788</v>
      </c>
      <c r="Y147" s="32">
        <f t="shared" si="30"/>
        <v>0.11852597241347236</v>
      </c>
      <c r="Z147" s="33">
        <v>0.06</v>
      </c>
      <c r="AA147" s="28">
        <f t="shared" si="31"/>
        <v>509454.3</v>
      </c>
      <c r="AB147" s="28">
        <f t="shared" si="32"/>
        <v>5102117.4686258277</v>
      </c>
    </row>
    <row r="148" spans="1:28" x14ac:dyDescent="0.25">
      <c r="A148" s="27" t="s">
        <v>156</v>
      </c>
      <c r="B148" s="27" t="s">
        <v>411</v>
      </c>
      <c r="C148" s="34">
        <v>18921293</v>
      </c>
      <c r="D148" s="34">
        <v>707071</v>
      </c>
      <c r="E148" s="28">
        <f t="shared" si="22"/>
        <v>19628364</v>
      </c>
      <c r="F148" s="28">
        <v>2022369</v>
      </c>
      <c r="G148" s="28">
        <v>7991</v>
      </c>
      <c r="H148" s="28">
        <f t="shared" si="23"/>
        <v>2030360</v>
      </c>
      <c r="I148" s="28">
        <v>1197946</v>
      </c>
      <c r="J148" s="29">
        <v>4498111</v>
      </c>
      <c r="K148" s="28">
        <f t="shared" si="24"/>
        <v>27354781</v>
      </c>
      <c r="L148" s="30">
        <v>0.03</v>
      </c>
      <c r="M148" s="30">
        <v>0</v>
      </c>
      <c r="N148" s="30">
        <v>6.1450225317492829E-5</v>
      </c>
      <c r="O148" s="30">
        <v>1.5362556329373207E-3</v>
      </c>
      <c r="P148" s="30">
        <f t="shared" si="25"/>
        <v>3.1597705858254811E-2</v>
      </c>
      <c r="Q148" s="28">
        <f t="shared" si="26"/>
        <v>28219129.323854979</v>
      </c>
      <c r="R148" s="31">
        <v>1985056</v>
      </c>
      <c r="S148" s="28">
        <v>10029</v>
      </c>
      <c r="T148" s="28">
        <f t="shared" si="27"/>
        <v>1995085</v>
      </c>
      <c r="U148" s="28">
        <v>1207946</v>
      </c>
      <c r="V148" s="29">
        <v>5296229</v>
      </c>
      <c r="W148" s="28">
        <f t="shared" si="28"/>
        <v>19719869.323854979</v>
      </c>
      <c r="X148" s="28">
        <f t="shared" si="29"/>
        <v>91505.323854979128</v>
      </c>
      <c r="Y148" s="32">
        <f t="shared" si="30"/>
        <v>4.6618925476916533E-3</v>
      </c>
      <c r="Z148" s="33">
        <v>0.06</v>
      </c>
      <c r="AA148" s="28">
        <f t="shared" si="31"/>
        <v>1641286.8599999999</v>
      </c>
      <c r="AB148" s="28">
        <f t="shared" si="32"/>
        <v>21361156.183854979</v>
      </c>
    </row>
    <row r="149" spans="1:28" x14ac:dyDescent="0.25">
      <c r="A149" s="27" t="s">
        <v>157</v>
      </c>
      <c r="B149" s="27" t="s">
        <v>412</v>
      </c>
      <c r="C149" s="34">
        <v>8217382</v>
      </c>
      <c r="D149" s="34">
        <v>686869</v>
      </c>
      <c r="E149" s="28">
        <f t="shared" si="22"/>
        <v>8904251</v>
      </c>
      <c r="F149" s="28">
        <v>815097</v>
      </c>
      <c r="G149" s="28">
        <v>19158</v>
      </c>
      <c r="H149" s="28">
        <f t="shared" si="23"/>
        <v>834255</v>
      </c>
      <c r="I149" s="28">
        <v>525434</v>
      </c>
      <c r="J149" s="29">
        <v>963483</v>
      </c>
      <c r="K149" s="28">
        <f t="shared" si="24"/>
        <v>11227423</v>
      </c>
      <c r="L149" s="30">
        <v>0.03</v>
      </c>
      <c r="M149" s="30">
        <v>1.0074074074074076E-2</v>
      </c>
      <c r="N149" s="30">
        <v>0</v>
      </c>
      <c r="O149" s="30">
        <v>5.1111111111111114E-3</v>
      </c>
      <c r="P149" s="30">
        <f t="shared" si="25"/>
        <v>4.5185185185185189E-2</v>
      </c>
      <c r="Q149" s="28">
        <f t="shared" si="26"/>
        <v>11734736.187407408</v>
      </c>
      <c r="R149" s="31">
        <v>765494</v>
      </c>
      <c r="S149" s="28">
        <v>18730</v>
      </c>
      <c r="T149" s="28">
        <f t="shared" si="27"/>
        <v>784224</v>
      </c>
      <c r="U149" s="28">
        <v>566791</v>
      </c>
      <c r="V149" s="29">
        <v>1213974</v>
      </c>
      <c r="W149" s="28">
        <f t="shared" si="28"/>
        <v>9169747.1874074079</v>
      </c>
      <c r="X149" s="28">
        <f t="shared" si="29"/>
        <v>265496.18740740791</v>
      </c>
      <c r="Y149" s="32">
        <f t="shared" si="30"/>
        <v>2.9816790587710064E-2</v>
      </c>
      <c r="Z149" s="33">
        <v>0.06</v>
      </c>
      <c r="AA149" s="28">
        <f t="shared" si="31"/>
        <v>673645.38</v>
      </c>
      <c r="AB149" s="28">
        <f t="shared" si="32"/>
        <v>9843392.5674074087</v>
      </c>
    </row>
    <row r="150" spans="1:28" x14ac:dyDescent="0.25">
      <c r="A150" s="27" t="s">
        <v>158</v>
      </c>
      <c r="B150" s="27" t="s">
        <v>413</v>
      </c>
      <c r="C150" s="34">
        <v>27214640</v>
      </c>
      <c r="D150" s="34">
        <v>797980</v>
      </c>
      <c r="E150" s="28">
        <f t="shared" si="22"/>
        <v>28012620</v>
      </c>
      <c r="F150" s="28">
        <v>3321689</v>
      </c>
      <c r="G150" s="28">
        <v>1918</v>
      </c>
      <c r="H150" s="28">
        <f t="shared" si="23"/>
        <v>3323607</v>
      </c>
      <c r="I150" s="28">
        <v>2170893</v>
      </c>
      <c r="J150" s="29">
        <v>10489135</v>
      </c>
      <c r="K150" s="28">
        <f t="shared" si="24"/>
        <v>43996255</v>
      </c>
      <c r="L150" s="30">
        <v>0.03</v>
      </c>
      <c r="M150" s="30">
        <v>0</v>
      </c>
      <c r="N150" s="30">
        <v>2.9190992493744784E-4</v>
      </c>
      <c r="O150" s="30">
        <v>3.5446205170975814E-3</v>
      </c>
      <c r="P150" s="30">
        <f t="shared" si="25"/>
        <v>3.383653044203503E-2</v>
      </c>
      <c r="Q150" s="28">
        <f t="shared" si="26"/>
        <v>45484935.621643037</v>
      </c>
      <c r="R150" s="31">
        <v>3538368</v>
      </c>
      <c r="S150" s="28">
        <v>2069</v>
      </c>
      <c r="T150" s="28">
        <f t="shared" si="27"/>
        <v>3540437</v>
      </c>
      <c r="U150" s="28">
        <v>2204281</v>
      </c>
      <c r="V150" s="29">
        <v>9780783</v>
      </c>
      <c r="W150" s="28">
        <f t="shared" si="28"/>
        <v>29959434.621643037</v>
      </c>
      <c r="X150" s="28">
        <f t="shared" si="29"/>
        <v>1946814.6216430366</v>
      </c>
      <c r="Y150" s="32">
        <f t="shared" si="30"/>
        <v>6.9497769992347608E-2</v>
      </c>
      <c r="Z150" s="33">
        <v>0.05</v>
      </c>
      <c r="AA150" s="28">
        <f t="shared" si="31"/>
        <v>2199812.75</v>
      </c>
      <c r="AB150" s="28">
        <f t="shared" si="32"/>
        <v>32159247.371643037</v>
      </c>
    </row>
    <row r="151" spans="1:28" x14ac:dyDescent="0.25">
      <c r="A151" s="27" t="s">
        <v>159</v>
      </c>
      <c r="B151" s="27" t="s">
        <v>414</v>
      </c>
      <c r="C151" s="34">
        <v>3175702</v>
      </c>
      <c r="D151" s="34">
        <v>0</v>
      </c>
      <c r="E151" s="28">
        <f t="shared" si="22"/>
        <v>3175702</v>
      </c>
      <c r="F151" s="28">
        <v>165669</v>
      </c>
      <c r="G151" s="28">
        <v>97</v>
      </c>
      <c r="H151" s="28">
        <f t="shared" si="23"/>
        <v>165766</v>
      </c>
      <c r="I151" s="28">
        <v>173081</v>
      </c>
      <c r="J151" s="29">
        <v>383454</v>
      </c>
      <c r="K151" s="28">
        <f t="shared" si="24"/>
        <v>3898003</v>
      </c>
      <c r="L151" s="30">
        <v>0.03</v>
      </c>
      <c r="M151" s="30">
        <v>2.0689655172413793E-2</v>
      </c>
      <c r="N151" s="30">
        <v>0</v>
      </c>
      <c r="O151" s="30">
        <v>1.2068965517241379E-2</v>
      </c>
      <c r="P151" s="30">
        <f t="shared" si="25"/>
        <v>6.2758620689655167E-2</v>
      </c>
      <c r="Q151" s="28">
        <f t="shared" si="26"/>
        <v>4142636.291724138</v>
      </c>
      <c r="R151" s="31">
        <v>192962</v>
      </c>
      <c r="S151" s="28">
        <v>12</v>
      </c>
      <c r="T151" s="28">
        <f t="shared" si="27"/>
        <v>192974</v>
      </c>
      <c r="U151" s="28">
        <v>162860</v>
      </c>
      <c r="V151" s="29">
        <v>706864</v>
      </c>
      <c r="W151" s="28">
        <f t="shared" si="28"/>
        <v>3079938.291724138</v>
      </c>
      <c r="X151" s="28">
        <f t="shared" si="29"/>
        <v>-95763.708275862038</v>
      </c>
      <c r="Y151" s="32">
        <f t="shared" si="30"/>
        <v>-3.0155130511572571E-2</v>
      </c>
      <c r="Z151" s="33">
        <v>7.0000000000000007E-2</v>
      </c>
      <c r="AA151" s="28">
        <f t="shared" si="31"/>
        <v>272860.21000000002</v>
      </c>
      <c r="AB151" s="28">
        <f t="shared" si="32"/>
        <v>3352798.5017241379</v>
      </c>
    </row>
    <row r="152" spans="1:28" x14ac:dyDescent="0.25">
      <c r="A152" s="27" t="s">
        <v>160</v>
      </c>
      <c r="B152" s="27" t="s">
        <v>415</v>
      </c>
      <c r="C152" s="34">
        <v>2550505</v>
      </c>
      <c r="D152" s="34">
        <v>0</v>
      </c>
      <c r="E152" s="28">
        <f t="shared" si="22"/>
        <v>2550505</v>
      </c>
      <c r="F152" s="28">
        <v>139630</v>
      </c>
      <c r="G152" s="28">
        <v>280</v>
      </c>
      <c r="H152" s="28">
        <f t="shared" si="23"/>
        <v>139910</v>
      </c>
      <c r="I152" s="28">
        <v>191544</v>
      </c>
      <c r="J152" s="29">
        <v>1576934</v>
      </c>
      <c r="K152" s="28">
        <f t="shared" si="24"/>
        <v>4458893</v>
      </c>
      <c r="L152" s="30">
        <v>0.03</v>
      </c>
      <c r="M152" s="30">
        <v>0</v>
      </c>
      <c r="N152" s="30">
        <v>0</v>
      </c>
      <c r="O152" s="30">
        <v>6.2030075187969923E-3</v>
      </c>
      <c r="P152" s="30">
        <f t="shared" si="25"/>
        <v>3.6203007518796994E-2</v>
      </c>
      <c r="Q152" s="28">
        <f t="shared" si="26"/>
        <v>4620318.336804511</v>
      </c>
      <c r="R152" s="31">
        <v>139465</v>
      </c>
      <c r="S152" s="28">
        <v>23</v>
      </c>
      <c r="T152" s="28">
        <f t="shared" si="27"/>
        <v>139488</v>
      </c>
      <c r="U152" s="28">
        <v>223036</v>
      </c>
      <c r="V152" s="29">
        <v>1775264</v>
      </c>
      <c r="W152" s="28">
        <f t="shared" si="28"/>
        <v>2482530.336804511</v>
      </c>
      <c r="X152" s="28">
        <f t="shared" si="29"/>
        <v>-67974.663195488974</v>
      </c>
      <c r="Y152" s="32">
        <f t="shared" si="30"/>
        <v>-2.6651452632121472E-2</v>
      </c>
      <c r="Z152" s="33">
        <v>7.0000000000000007E-2</v>
      </c>
      <c r="AA152" s="28">
        <f t="shared" si="31"/>
        <v>312122.51</v>
      </c>
      <c r="AB152" s="28">
        <f t="shared" si="32"/>
        <v>2794652.8468045108</v>
      </c>
    </row>
    <row r="153" spans="1:28" x14ac:dyDescent="0.25">
      <c r="A153" s="27" t="s">
        <v>161</v>
      </c>
      <c r="B153" s="27" t="s">
        <v>416</v>
      </c>
      <c r="C153" s="34">
        <v>5289549.42</v>
      </c>
      <c r="D153" s="34">
        <v>535431</v>
      </c>
      <c r="E153" s="28">
        <f t="shared" si="22"/>
        <v>5824980.4199999999</v>
      </c>
      <c r="F153" s="28">
        <v>382852</v>
      </c>
      <c r="G153" s="28">
        <v>1204</v>
      </c>
      <c r="H153" s="28">
        <f t="shared" si="23"/>
        <v>384056</v>
      </c>
      <c r="I153" s="28">
        <v>273997</v>
      </c>
      <c r="J153" s="29">
        <v>1875705</v>
      </c>
      <c r="K153" s="28">
        <f t="shared" si="24"/>
        <v>8358738.4199999999</v>
      </c>
      <c r="L153" s="30">
        <v>0.03</v>
      </c>
      <c r="M153" s="30">
        <v>1.8145956607495069E-2</v>
      </c>
      <c r="N153" s="30">
        <v>0</v>
      </c>
      <c r="O153" s="30">
        <v>5.3254437869822485E-3</v>
      </c>
      <c r="P153" s="30">
        <f t="shared" si="25"/>
        <v>5.3471400394477321E-2</v>
      </c>
      <c r="Q153" s="28">
        <f t="shared" si="26"/>
        <v>8805691.8688485213</v>
      </c>
      <c r="R153" s="31">
        <v>324473</v>
      </c>
      <c r="S153" s="28">
        <v>1845</v>
      </c>
      <c r="T153" s="28">
        <f t="shared" si="27"/>
        <v>326318</v>
      </c>
      <c r="U153" s="28">
        <v>285613</v>
      </c>
      <c r="V153" s="29">
        <v>2821266</v>
      </c>
      <c r="W153" s="28">
        <f t="shared" si="28"/>
        <v>5372494.8688485213</v>
      </c>
      <c r="X153" s="28">
        <f t="shared" si="29"/>
        <v>-452485.55115147866</v>
      </c>
      <c r="Y153" s="32">
        <f t="shared" si="30"/>
        <v>-7.7680184056563517E-2</v>
      </c>
      <c r="Z153" s="33">
        <v>0.06</v>
      </c>
      <c r="AA153" s="28">
        <f t="shared" si="31"/>
        <v>501524.3052</v>
      </c>
      <c r="AB153" s="28">
        <f t="shared" si="32"/>
        <v>5874019.1740485216</v>
      </c>
    </row>
    <row r="154" spans="1:28" x14ac:dyDescent="0.25">
      <c r="A154" s="27" t="s">
        <v>162</v>
      </c>
      <c r="B154" s="27" t="s">
        <v>417</v>
      </c>
      <c r="C154" s="34">
        <v>4429017</v>
      </c>
      <c r="D154" s="34">
        <v>55556</v>
      </c>
      <c r="E154" s="28">
        <f t="shared" si="22"/>
        <v>4484573</v>
      </c>
      <c r="F154" s="28">
        <v>392141</v>
      </c>
      <c r="G154" s="28">
        <v>105</v>
      </c>
      <c r="H154" s="28">
        <f t="shared" si="23"/>
        <v>392246</v>
      </c>
      <c r="I154" s="28">
        <v>202611</v>
      </c>
      <c r="J154" s="29">
        <v>240081</v>
      </c>
      <c r="K154" s="28">
        <f t="shared" si="24"/>
        <v>5319511</v>
      </c>
      <c r="L154" s="30">
        <v>0.03</v>
      </c>
      <c r="M154" s="30">
        <v>0</v>
      </c>
      <c r="N154" s="30">
        <v>0</v>
      </c>
      <c r="O154" s="30">
        <v>4.1158536585365856E-3</v>
      </c>
      <c r="P154" s="30">
        <f t="shared" si="25"/>
        <v>3.4115853658536588E-2</v>
      </c>
      <c r="Q154" s="28">
        <f t="shared" si="26"/>
        <v>5500990.658810976</v>
      </c>
      <c r="R154" s="31">
        <v>385539</v>
      </c>
      <c r="S154" s="28">
        <v>166</v>
      </c>
      <c r="T154" s="28">
        <f t="shared" si="27"/>
        <v>385705</v>
      </c>
      <c r="U154" s="28">
        <v>201482</v>
      </c>
      <c r="V154" s="29">
        <v>606669</v>
      </c>
      <c r="W154" s="28">
        <f t="shared" si="28"/>
        <v>4307134.658810976</v>
      </c>
      <c r="X154" s="28">
        <f t="shared" si="29"/>
        <v>-177438.34118902404</v>
      </c>
      <c r="Y154" s="32">
        <f t="shared" si="30"/>
        <v>-3.9566384846232636E-2</v>
      </c>
      <c r="Z154" s="33">
        <v>7.0000000000000007E-2</v>
      </c>
      <c r="AA154" s="28">
        <f t="shared" si="31"/>
        <v>372365.77</v>
      </c>
      <c r="AB154" s="28">
        <f t="shared" si="32"/>
        <v>4679500.4288109764</v>
      </c>
    </row>
    <row r="155" spans="1:28" x14ac:dyDescent="0.25">
      <c r="A155" s="27" t="s">
        <v>163</v>
      </c>
      <c r="B155" s="27" t="s">
        <v>418</v>
      </c>
      <c r="C155" s="34">
        <v>4069697</v>
      </c>
      <c r="D155" s="34">
        <v>202020</v>
      </c>
      <c r="E155" s="28">
        <f t="shared" si="22"/>
        <v>4271717</v>
      </c>
      <c r="F155" s="28">
        <v>203628</v>
      </c>
      <c r="G155" s="28">
        <v>99677</v>
      </c>
      <c r="H155" s="28">
        <f t="shared" si="23"/>
        <v>303305</v>
      </c>
      <c r="I155" s="28">
        <v>192577</v>
      </c>
      <c r="J155" s="29">
        <v>223399</v>
      </c>
      <c r="K155" s="28">
        <f t="shared" si="24"/>
        <v>4990998</v>
      </c>
      <c r="L155" s="30">
        <v>0.03</v>
      </c>
      <c r="M155" s="30">
        <v>0</v>
      </c>
      <c r="N155" s="30">
        <v>0</v>
      </c>
      <c r="O155" s="30">
        <v>3.4883720930232558E-3</v>
      </c>
      <c r="P155" s="30">
        <f t="shared" si="25"/>
        <v>3.3488372093023258E-2</v>
      </c>
      <c r="Q155" s="28">
        <f t="shared" si="26"/>
        <v>5158138.3981395345</v>
      </c>
      <c r="R155" s="31">
        <v>161529</v>
      </c>
      <c r="S155" s="28">
        <v>536</v>
      </c>
      <c r="T155" s="28">
        <f t="shared" si="27"/>
        <v>162065</v>
      </c>
      <c r="U155" s="28">
        <v>194649</v>
      </c>
      <c r="V155" s="29">
        <v>487603</v>
      </c>
      <c r="W155" s="28">
        <f t="shared" si="28"/>
        <v>4313821.3981395345</v>
      </c>
      <c r="X155" s="28">
        <f t="shared" si="29"/>
        <v>42104.398139534518</v>
      </c>
      <c r="Y155" s="32">
        <f t="shared" si="30"/>
        <v>9.8565513912870443E-3</v>
      </c>
      <c r="Z155" s="33">
        <v>7.0000000000000007E-2</v>
      </c>
      <c r="AA155" s="28">
        <f t="shared" si="31"/>
        <v>349369.86000000004</v>
      </c>
      <c r="AB155" s="28">
        <f t="shared" si="32"/>
        <v>4663191.2581395349</v>
      </c>
    </row>
    <row r="156" spans="1:28" x14ac:dyDescent="0.25">
      <c r="A156" s="27" t="s">
        <v>164</v>
      </c>
      <c r="B156" s="27" t="s">
        <v>419</v>
      </c>
      <c r="C156" s="34">
        <v>2525253</v>
      </c>
      <c r="D156" s="34">
        <v>0</v>
      </c>
      <c r="E156" s="34">
        <f t="shared" si="22"/>
        <v>2525253</v>
      </c>
      <c r="F156" s="34">
        <v>208598</v>
      </c>
      <c r="G156" s="34">
        <v>1162</v>
      </c>
      <c r="H156" s="28">
        <f t="shared" si="23"/>
        <v>209760</v>
      </c>
      <c r="I156" s="28">
        <v>152280</v>
      </c>
      <c r="J156" s="29">
        <v>342414</v>
      </c>
      <c r="K156" s="28">
        <f t="shared" si="24"/>
        <v>3229707</v>
      </c>
      <c r="L156" s="30">
        <v>0.03</v>
      </c>
      <c r="M156" s="30">
        <v>0</v>
      </c>
      <c r="N156" s="30">
        <v>0</v>
      </c>
      <c r="O156" s="30">
        <v>0</v>
      </c>
      <c r="P156" s="30">
        <f t="shared" si="25"/>
        <v>0.03</v>
      </c>
      <c r="Q156" s="28">
        <f t="shared" si="26"/>
        <v>3326598.21</v>
      </c>
      <c r="R156" s="31">
        <v>218455</v>
      </c>
      <c r="S156" s="34">
        <v>511</v>
      </c>
      <c r="T156" s="28">
        <f t="shared" si="27"/>
        <v>218966</v>
      </c>
      <c r="U156" s="28">
        <v>146943</v>
      </c>
      <c r="V156" s="29">
        <v>585928</v>
      </c>
      <c r="W156" s="28">
        <f t="shared" si="28"/>
        <v>2374761.21</v>
      </c>
      <c r="X156" s="28">
        <f t="shared" si="29"/>
        <v>-150491.79000000004</v>
      </c>
      <c r="Y156" s="32">
        <f t="shared" si="30"/>
        <v>-5.9594737636189339E-2</v>
      </c>
      <c r="Z156" s="33">
        <v>7.0000000000000007E-2</v>
      </c>
      <c r="AA156" s="28">
        <f t="shared" si="31"/>
        <v>226079.49000000002</v>
      </c>
      <c r="AB156" s="28">
        <f t="shared" si="32"/>
        <v>2600840.7000000002</v>
      </c>
    </row>
    <row r="157" spans="1:28" x14ac:dyDescent="0.25">
      <c r="A157" s="27" t="s">
        <v>165</v>
      </c>
      <c r="B157" s="27" t="s">
        <v>420</v>
      </c>
      <c r="C157" s="34">
        <v>2248277</v>
      </c>
      <c r="D157" s="34">
        <v>0</v>
      </c>
      <c r="E157" s="28">
        <f t="shared" si="22"/>
        <v>2248277</v>
      </c>
      <c r="F157" s="28">
        <v>137734</v>
      </c>
      <c r="G157" s="28">
        <v>197</v>
      </c>
      <c r="H157" s="28">
        <f t="shared" si="23"/>
        <v>137931</v>
      </c>
      <c r="I157" s="28">
        <v>70613</v>
      </c>
      <c r="J157" s="29">
        <v>7603</v>
      </c>
      <c r="K157" s="28">
        <f t="shared" si="24"/>
        <v>2464424</v>
      </c>
      <c r="L157" s="30">
        <v>0.03</v>
      </c>
      <c r="M157" s="30">
        <v>0.10161290322580645</v>
      </c>
      <c r="N157" s="30">
        <v>0</v>
      </c>
      <c r="O157" s="30">
        <v>1.693548387096774E-2</v>
      </c>
      <c r="P157" s="30">
        <f t="shared" si="25"/>
        <v>0.14854838709677418</v>
      </c>
      <c r="Q157" s="28">
        <f t="shared" si="26"/>
        <v>2830510.2103225808</v>
      </c>
      <c r="R157" s="31">
        <v>114814</v>
      </c>
      <c r="S157" s="28">
        <v>38</v>
      </c>
      <c r="T157" s="28">
        <f t="shared" si="27"/>
        <v>114852</v>
      </c>
      <c r="U157" s="28">
        <v>62225</v>
      </c>
      <c r="V157" s="29">
        <v>117961</v>
      </c>
      <c r="W157" s="28">
        <f t="shared" si="28"/>
        <v>2535472.2103225808</v>
      </c>
      <c r="X157" s="28">
        <f t="shared" si="29"/>
        <v>287195.21032258077</v>
      </c>
      <c r="Y157" s="32">
        <f t="shared" si="30"/>
        <v>0.12774013625660038</v>
      </c>
      <c r="Z157" s="33">
        <v>7.0000000000000007E-2</v>
      </c>
      <c r="AA157" s="28">
        <f t="shared" si="31"/>
        <v>172509.68000000002</v>
      </c>
      <c r="AB157" s="28">
        <f t="shared" si="32"/>
        <v>2707981.8903225809</v>
      </c>
    </row>
    <row r="158" spans="1:28" x14ac:dyDescent="0.25">
      <c r="A158" s="27" t="s">
        <v>166</v>
      </c>
      <c r="B158" s="27" t="s">
        <v>421</v>
      </c>
      <c r="C158" s="34">
        <v>6401010</v>
      </c>
      <c r="D158" s="34">
        <v>1121212</v>
      </c>
      <c r="E158" s="28">
        <f t="shared" si="22"/>
        <v>7522222</v>
      </c>
      <c r="F158" s="28">
        <v>526311</v>
      </c>
      <c r="G158" s="28">
        <v>4739</v>
      </c>
      <c r="H158" s="28">
        <f t="shared" si="23"/>
        <v>531050</v>
      </c>
      <c r="I158" s="28">
        <v>356310</v>
      </c>
      <c r="J158" s="29">
        <v>81316</v>
      </c>
      <c r="K158" s="28">
        <f t="shared" si="24"/>
        <v>8490898</v>
      </c>
      <c r="L158" s="30">
        <v>0.03</v>
      </c>
      <c r="M158" s="30">
        <v>0</v>
      </c>
      <c r="N158" s="30">
        <v>0</v>
      </c>
      <c r="O158" s="30">
        <v>2.8361344537815125E-3</v>
      </c>
      <c r="P158" s="30">
        <f t="shared" si="25"/>
        <v>3.2836134453781508E-2</v>
      </c>
      <c r="Q158" s="28">
        <f t="shared" si="26"/>
        <v>8769706.2683613449</v>
      </c>
      <c r="R158" s="31">
        <v>503903</v>
      </c>
      <c r="S158" s="28">
        <v>5183</v>
      </c>
      <c r="T158" s="28">
        <f t="shared" si="27"/>
        <v>509086</v>
      </c>
      <c r="U158" s="28">
        <v>379177</v>
      </c>
      <c r="V158" s="29">
        <v>818170</v>
      </c>
      <c r="W158" s="28">
        <f t="shared" si="28"/>
        <v>7063273.2683613449</v>
      </c>
      <c r="X158" s="28">
        <f t="shared" si="29"/>
        <v>-458948.73163865507</v>
      </c>
      <c r="Y158" s="32">
        <f t="shared" si="30"/>
        <v>-6.1012388578621457E-2</v>
      </c>
      <c r="Z158" s="33">
        <v>0.06</v>
      </c>
      <c r="AA158" s="28">
        <f t="shared" si="31"/>
        <v>509453.88</v>
      </c>
      <c r="AB158" s="28">
        <f t="shared" si="32"/>
        <v>7572727.1483613448</v>
      </c>
    </row>
    <row r="159" spans="1:28" x14ac:dyDescent="0.25">
      <c r="A159" s="27" t="s">
        <v>167</v>
      </c>
      <c r="B159" s="27" t="s">
        <v>422</v>
      </c>
      <c r="C159" s="34">
        <v>30794185</v>
      </c>
      <c r="D159" s="34">
        <v>1539709</v>
      </c>
      <c r="E159" s="28">
        <f t="shared" si="22"/>
        <v>32333894</v>
      </c>
      <c r="F159" s="28">
        <v>5241460</v>
      </c>
      <c r="G159" s="28">
        <v>6310</v>
      </c>
      <c r="H159" s="28">
        <f t="shared" si="23"/>
        <v>5247770</v>
      </c>
      <c r="I159" s="28">
        <v>2808786</v>
      </c>
      <c r="J159" s="29">
        <v>10745099</v>
      </c>
      <c r="K159" s="28">
        <f t="shared" si="24"/>
        <v>51135549</v>
      </c>
      <c r="L159" s="30">
        <v>0.03</v>
      </c>
      <c r="M159" s="30">
        <v>2.1878715814506538E-3</v>
      </c>
      <c r="N159" s="30">
        <v>7.4910820451843036E-4</v>
      </c>
      <c r="O159" s="30">
        <v>6.6706302021403091E-3</v>
      </c>
      <c r="P159" s="30">
        <f t="shared" si="25"/>
        <v>3.9607609988109388E-2</v>
      </c>
      <c r="Q159" s="28">
        <f t="shared" si="26"/>
        <v>53160905.881319858</v>
      </c>
      <c r="R159" s="31">
        <v>5304276</v>
      </c>
      <c r="S159" s="28">
        <v>5530</v>
      </c>
      <c r="T159" s="28">
        <f t="shared" si="27"/>
        <v>5309806</v>
      </c>
      <c r="U159" s="28">
        <v>2981629</v>
      </c>
      <c r="V159" s="29">
        <v>10318503</v>
      </c>
      <c r="W159" s="28">
        <f t="shared" si="28"/>
        <v>34550967.881319858</v>
      </c>
      <c r="X159" s="28">
        <f t="shared" si="29"/>
        <v>2217073.8813198581</v>
      </c>
      <c r="Y159" s="32">
        <f t="shared" si="30"/>
        <v>6.8568106313451088E-2</v>
      </c>
      <c r="Z159" s="33">
        <v>0.05</v>
      </c>
      <c r="AA159" s="28">
        <f t="shared" si="31"/>
        <v>2556777.4500000002</v>
      </c>
      <c r="AB159" s="28">
        <f t="shared" si="32"/>
        <v>37107745.331319861</v>
      </c>
    </row>
    <row r="160" spans="1:28" x14ac:dyDescent="0.25">
      <c r="A160" s="27" t="s">
        <v>168</v>
      </c>
      <c r="B160" s="27" t="s">
        <v>423</v>
      </c>
      <c r="C160" s="34">
        <v>4717172</v>
      </c>
      <c r="D160" s="34">
        <v>505051</v>
      </c>
      <c r="E160" s="28">
        <f t="shared" si="22"/>
        <v>5222223</v>
      </c>
      <c r="F160" s="28">
        <v>481559</v>
      </c>
      <c r="G160" s="28">
        <v>754</v>
      </c>
      <c r="H160" s="28">
        <f t="shared" si="23"/>
        <v>482313</v>
      </c>
      <c r="I160" s="28">
        <v>270821</v>
      </c>
      <c r="J160" s="29">
        <v>880061</v>
      </c>
      <c r="K160" s="28">
        <f t="shared" si="24"/>
        <v>6855418</v>
      </c>
      <c r="L160" s="30">
        <v>0.03</v>
      </c>
      <c r="M160" s="30">
        <v>4.0681362725450899E-2</v>
      </c>
      <c r="N160" s="30">
        <v>0</v>
      </c>
      <c r="O160" s="30">
        <v>4.5090180360721436E-3</v>
      </c>
      <c r="P160" s="30">
        <f t="shared" si="25"/>
        <v>7.519038076152304E-2</v>
      </c>
      <c r="Q160" s="28">
        <f t="shared" si="26"/>
        <v>7370879.4896993991</v>
      </c>
      <c r="R160" s="31">
        <v>474482</v>
      </c>
      <c r="S160" s="28">
        <v>2038</v>
      </c>
      <c r="T160" s="28">
        <f t="shared" si="27"/>
        <v>476520</v>
      </c>
      <c r="U160" s="28">
        <v>302435</v>
      </c>
      <c r="V160" s="29">
        <v>1742169</v>
      </c>
      <c r="W160" s="28">
        <f t="shared" si="28"/>
        <v>4849755.4896993991</v>
      </c>
      <c r="X160" s="28">
        <f t="shared" si="29"/>
        <v>-372467.5103006009</v>
      </c>
      <c r="Y160" s="32">
        <f t="shared" si="30"/>
        <v>-7.1323555179585565E-2</v>
      </c>
      <c r="Z160" s="33">
        <v>0.06</v>
      </c>
      <c r="AA160" s="28">
        <f t="shared" si="31"/>
        <v>411325.07999999996</v>
      </c>
      <c r="AB160" s="28">
        <f t="shared" si="32"/>
        <v>5261080.5696993992</v>
      </c>
    </row>
    <row r="161" spans="1:28" x14ac:dyDescent="0.25">
      <c r="A161" s="27" t="s">
        <v>169</v>
      </c>
      <c r="B161" s="27" t="s">
        <v>424</v>
      </c>
      <c r="C161" s="34">
        <v>3603961</v>
      </c>
      <c r="D161" s="34">
        <v>202020</v>
      </c>
      <c r="E161" s="28">
        <f t="shared" si="22"/>
        <v>3805981</v>
      </c>
      <c r="F161" s="28">
        <v>349146</v>
      </c>
      <c r="G161" s="28">
        <v>3374</v>
      </c>
      <c r="H161" s="28">
        <f t="shared" si="23"/>
        <v>352520</v>
      </c>
      <c r="I161" s="28">
        <v>148612</v>
      </c>
      <c r="J161" s="29">
        <v>28821</v>
      </c>
      <c r="K161" s="28">
        <f t="shared" si="24"/>
        <v>4335934</v>
      </c>
      <c r="L161" s="30">
        <v>0.03</v>
      </c>
      <c r="M161" s="30">
        <v>9.0184049079754594E-2</v>
      </c>
      <c r="N161" s="30">
        <v>0</v>
      </c>
      <c r="O161" s="30">
        <v>7.3619631901840491E-3</v>
      </c>
      <c r="P161" s="30">
        <f t="shared" si="25"/>
        <v>0.12754601226993864</v>
      </c>
      <c r="Q161" s="28">
        <f t="shared" si="26"/>
        <v>4888965.0911656441</v>
      </c>
      <c r="R161" s="31">
        <v>350566</v>
      </c>
      <c r="S161" s="28">
        <v>5899</v>
      </c>
      <c r="T161" s="28">
        <f t="shared" si="27"/>
        <v>356465</v>
      </c>
      <c r="U161" s="28">
        <v>167107</v>
      </c>
      <c r="V161" s="29">
        <v>329546</v>
      </c>
      <c r="W161" s="28">
        <f t="shared" si="28"/>
        <v>4035847.0911656441</v>
      </c>
      <c r="X161" s="28">
        <f t="shared" si="29"/>
        <v>229866.09116564412</v>
      </c>
      <c r="Y161" s="32">
        <f t="shared" si="30"/>
        <v>6.0396016471349727E-2</v>
      </c>
      <c r="Z161" s="33">
        <v>7.0000000000000007E-2</v>
      </c>
      <c r="AA161" s="28">
        <f t="shared" si="31"/>
        <v>303515.38</v>
      </c>
      <c r="AB161" s="28">
        <f t="shared" si="32"/>
        <v>4339362.471165644</v>
      </c>
    </row>
    <row r="162" spans="1:28" x14ac:dyDescent="0.25">
      <c r="A162" s="27" t="s">
        <v>170</v>
      </c>
      <c r="B162" s="27" t="s">
        <v>425</v>
      </c>
      <c r="C162" s="34">
        <v>5555556</v>
      </c>
      <c r="D162" s="34">
        <v>0</v>
      </c>
      <c r="E162" s="28">
        <f t="shared" si="22"/>
        <v>5555556</v>
      </c>
      <c r="F162" s="28">
        <v>406067</v>
      </c>
      <c r="G162" s="28">
        <v>0</v>
      </c>
      <c r="H162" s="28">
        <f t="shared" si="23"/>
        <v>406067</v>
      </c>
      <c r="I162" s="28">
        <v>382091</v>
      </c>
      <c r="J162" s="29">
        <v>56480</v>
      </c>
      <c r="K162" s="28">
        <f t="shared" si="24"/>
        <v>6400194</v>
      </c>
      <c r="L162" s="30">
        <v>0.03</v>
      </c>
      <c r="M162" s="30">
        <v>0</v>
      </c>
      <c r="N162" s="30">
        <v>0</v>
      </c>
      <c r="O162" s="30">
        <v>3.5885167464114832E-4</v>
      </c>
      <c r="P162" s="30">
        <f t="shared" si="25"/>
        <v>3.0358851674641148E-2</v>
      </c>
      <c r="Q162" s="28">
        <f t="shared" si="26"/>
        <v>6594496.5403349278</v>
      </c>
      <c r="R162" s="31">
        <v>474207</v>
      </c>
      <c r="S162" s="28">
        <v>1</v>
      </c>
      <c r="T162" s="28">
        <f t="shared" si="27"/>
        <v>474208</v>
      </c>
      <c r="U162" s="28">
        <v>365962</v>
      </c>
      <c r="V162" s="29">
        <v>710540</v>
      </c>
      <c r="W162" s="28">
        <f t="shared" si="28"/>
        <v>5043786.5403349278</v>
      </c>
      <c r="X162" s="28">
        <f t="shared" si="29"/>
        <v>-511769.45966507215</v>
      </c>
      <c r="Y162" s="32">
        <f t="shared" si="30"/>
        <v>-9.2118495370233353E-2</v>
      </c>
      <c r="Z162" s="33">
        <v>7.0000000000000007E-2</v>
      </c>
      <c r="AA162" s="28">
        <f t="shared" si="31"/>
        <v>448013.58</v>
      </c>
      <c r="AB162" s="28">
        <f t="shared" si="32"/>
        <v>5491800.1203349279</v>
      </c>
    </row>
    <row r="163" spans="1:28" x14ac:dyDescent="0.25">
      <c r="A163" s="27" t="s">
        <v>171</v>
      </c>
      <c r="B163" s="27" t="s">
        <v>426</v>
      </c>
      <c r="C163" s="34">
        <v>2308491</v>
      </c>
      <c r="D163" s="34">
        <v>20406</v>
      </c>
      <c r="E163" s="28">
        <f t="shared" si="22"/>
        <v>2328897</v>
      </c>
      <c r="F163" s="28">
        <v>80736</v>
      </c>
      <c r="G163" s="28">
        <v>12792</v>
      </c>
      <c r="H163" s="28">
        <f t="shared" si="23"/>
        <v>93528</v>
      </c>
      <c r="I163" s="28">
        <v>62938</v>
      </c>
      <c r="J163" s="29">
        <v>5917</v>
      </c>
      <c r="K163" s="28">
        <f t="shared" si="24"/>
        <v>2491280</v>
      </c>
      <c r="L163" s="30">
        <v>0.03</v>
      </c>
      <c r="M163" s="30">
        <v>0</v>
      </c>
      <c r="N163" s="30">
        <v>0</v>
      </c>
      <c r="O163" s="30">
        <v>1.3157894736842105E-2</v>
      </c>
      <c r="P163" s="30">
        <f t="shared" si="25"/>
        <v>4.3157894736842103E-2</v>
      </c>
      <c r="Q163" s="28">
        <f t="shared" si="26"/>
        <v>2598798.4</v>
      </c>
      <c r="R163" s="31">
        <v>69447</v>
      </c>
      <c r="S163" s="28">
        <v>13999</v>
      </c>
      <c r="T163" s="28">
        <f t="shared" si="27"/>
        <v>83446</v>
      </c>
      <c r="U163" s="28">
        <v>60742</v>
      </c>
      <c r="V163" s="29">
        <v>84869</v>
      </c>
      <c r="W163" s="28">
        <f t="shared" si="28"/>
        <v>2369741.4</v>
      </c>
      <c r="X163" s="28">
        <f t="shared" si="29"/>
        <v>40844.399999999907</v>
      </c>
      <c r="Y163" s="32">
        <f t="shared" si="30"/>
        <v>1.7538087772881284E-2</v>
      </c>
      <c r="Z163" s="33">
        <v>7.0000000000000007E-2</v>
      </c>
      <c r="AA163" s="28">
        <f t="shared" si="31"/>
        <v>174389.6</v>
      </c>
      <c r="AB163" s="28">
        <f t="shared" si="32"/>
        <v>2544131</v>
      </c>
    </row>
    <row r="164" spans="1:28" x14ac:dyDescent="0.25">
      <c r="A164" s="27" t="s">
        <v>172</v>
      </c>
      <c r="B164" s="27" t="s">
        <v>427</v>
      </c>
      <c r="C164" s="34">
        <v>9303030</v>
      </c>
      <c r="D164" s="34">
        <v>530303</v>
      </c>
      <c r="E164" s="28">
        <f t="shared" si="22"/>
        <v>9833333</v>
      </c>
      <c r="F164" s="28">
        <v>876667</v>
      </c>
      <c r="G164" s="28">
        <v>3925</v>
      </c>
      <c r="H164" s="28">
        <f t="shared" si="23"/>
        <v>880592</v>
      </c>
      <c r="I164" s="28">
        <v>498278</v>
      </c>
      <c r="J164" s="29">
        <v>102538</v>
      </c>
      <c r="K164" s="28">
        <f t="shared" si="24"/>
        <v>11314741</v>
      </c>
      <c r="L164" s="30">
        <v>0.03</v>
      </c>
      <c r="M164" s="30">
        <v>0</v>
      </c>
      <c r="N164" s="30">
        <v>4.1724617524339355E-4</v>
      </c>
      <c r="O164" s="30">
        <v>2.2948539638386646E-3</v>
      </c>
      <c r="P164" s="30">
        <f t="shared" si="25"/>
        <v>3.2712100139082059E-2</v>
      </c>
      <c r="Q164" s="28">
        <f t="shared" si="26"/>
        <v>11684869.940639777</v>
      </c>
      <c r="R164" s="31">
        <v>830642</v>
      </c>
      <c r="S164" s="28">
        <v>7215</v>
      </c>
      <c r="T164" s="28">
        <f t="shared" si="27"/>
        <v>837857</v>
      </c>
      <c r="U164" s="28">
        <v>742494</v>
      </c>
      <c r="V164" s="29">
        <v>1199519</v>
      </c>
      <c r="W164" s="28">
        <f t="shared" si="28"/>
        <v>8904999.9406397771</v>
      </c>
      <c r="X164" s="28">
        <f t="shared" si="29"/>
        <v>-928333.05936022289</v>
      </c>
      <c r="Y164" s="32">
        <f t="shared" si="30"/>
        <v>-9.4406754999573683E-2</v>
      </c>
      <c r="Z164" s="33">
        <v>0.06</v>
      </c>
      <c r="AA164" s="28">
        <f t="shared" si="31"/>
        <v>678884.46</v>
      </c>
      <c r="AB164" s="28">
        <f t="shared" si="32"/>
        <v>9583884.4006397761</v>
      </c>
    </row>
    <row r="165" spans="1:28" x14ac:dyDescent="0.25">
      <c r="A165" s="27" t="s">
        <v>173</v>
      </c>
      <c r="B165" s="27" t="s">
        <v>428</v>
      </c>
      <c r="C165" s="34">
        <v>2806093</v>
      </c>
      <c r="D165" s="34">
        <v>46481</v>
      </c>
      <c r="E165" s="28">
        <f t="shared" si="22"/>
        <v>2852574</v>
      </c>
      <c r="F165" s="28">
        <v>316126</v>
      </c>
      <c r="G165" s="28">
        <v>717</v>
      </c>
      <c r="H165" s="28">
        <f t="shared" si="23"/>
        <v>316843</v>
      </c>
      <c r="I165" s="28">
        <v>159714</v>
      </c>
      <c r="J165" s="29">
        <v>1443890</v>
      </c>
      <c r="K165" s="28">
        <f t="shared" si="24"/>
        <v>4773021</v>
      </c>
      <c r="L165" s="30">
        <v>0.03</v>
      </c>
      <c r="M165" s="30">
        <v>9.893992932862191E-3</v>
      </c>
      <c r="N165" s="30">
        <v>0</v>
      </c>
      <c r="O165" s="30">
        <v>7.4204946996466424E-3</v>
      </c>
      <c r="P165" s="30">
        <f t="shared" si="25"/>
        <v>4.7314487632508839E-2</v>
      </c>
      <c r="Q165" s="28">
        <f t="shared" si="26"/>
        <v>4998854.0430742046</v>
      </c>
      <c r="R165" s="31">
        <v>230197</v>
      </c>
      <c r="S165" s="28">
        <v>778</v>
      </c>
      <c r="T165" s="28">
        <f t="shared" si="27"/>
        <v>230975</v>
      </c>
      <c r="U165" s="28">
        <v>152617</v>
      </c>
      <c r="V165" s="29">
        <v>1722720</v>
      </c>
      <c r="W165" s="28">
        <f t="shared" si="28"/>
        <v>2892542.0430742046</v>
      </c>
      <c r="X165" s="28">
        <f t="shared" si="29"/>
        <v>39968.043074204586</v>
      </c>
      <c r="Y165" s="32">
        <f t="shared" si="30"/>
        <v>1.4011220418542898E-2</v>
      </c>
      <c r="Z165" s="33">
        <v>7.0000000000000007E-2</v>
      </c>
      <c r="AA165" s="28">
        <f t="shared" si="31"/>
        <v>334111.47000000003</v>
      </c>
      <c r="AB165" s="28">
        <f t="shared" si="32"/>
        <v>3226653.5130742048</v>
      </c>
    </row>
    <row r="166" spans="1:28" x14ac:dyDescent="0.25">
      <c r="A166" s="27" t="s">
        <v>174</v>
      </c>
      <c r="B166" s="27" t="s">
        <v>429</v>
      </c>
      <c r="C166" s="34">
        <v>3224707</v>
      </c>
      <c r="D166" s="34">
        <v>121212</v>
      </c>
      <c r="E166" s="28">
        <f t="shared" si="22"/>
        <v>3345919</v>
      </c>
      <c r="F166" s="28">
        <v>446757</v>
      </c>
      <c r="G166" s="28">
        <v>355</v>
      </c>
      <c r="H166" s="28">
        <f t="shared" si="23"/>
        <v>447112</v>
      </c>
      <c r="I166" s="28">
        <v>227865</v>
      </c>
      <c r="J166" s="29">
        <v>1847935</v>
      </c>
      <c r="K166" s="28">
        <f t="shared" si="24"/>
        <v>5868831</v>
      </c>
      <c r="L166" s="30">
        <v>0.03</v>
      </c>
      <c r="M166" s="30">
        <v>0</v>
      </c>
      <c r="N166" s="30">
        <v>1.8691588785046728E-3</v>
      </c>
      <c r="O166" s="30">
        <v>7.0093457943925233E-3</v>
      </c>
      <c r="P166" s="30">
        <f t="shared" si="25"/>
        <v>3.8878504672897198E-2</v>
      </c>
      <c r="Q166" s="28">
        <f t="shared" si="26"/>
        <v>6097002.373457944</v>
      </c>
      <c r="R166" s="31">
        <v>387025</v>
      </c>
      <c r="S166" s="28">
        <v>631</v>
      </c>
      <c r="T166" s="28">
        <f t="shared" si="27"/>
        <v>387656</v>
      </c>
      <c r="U166" s="28">
        <v>255954</v>
      </c>
      <c r="V166" s="29">
        <v>1847221</v>
      </c>
      <c r="W166" s="28">
        <f t="shared" si="28"/>
        <v>3606171.373457944</v>
      </c>
      <c r="X166" s="28">
        <f t="shared" si="29"/>
        <v>260252.37345794402</v>
      </c>
      <c r="Y166" s="32">
        <f t="shared" si="30"/>
        <v>7.7782030425107132E-2</v>
      </c>
      <c r="Z166" s="33">
        <v>7.0000000000000007E-2</v>
      </c>
      <c r="AA166" s="28">
        <f t="shared" si="31"/>
        <v>410818.17000000004</v>
      </c>
      <c r="AB166" s="28">
        <f t="shared" si="32"/>
        <v>4016989.5434579439</v>
      </c>
    </row>
    <row r="167" spans="1:28" x14ac:dyDescent="0.25">
      <c r="A167" s="27" t="s">
        <v>175</v>
      </c>
      <c r="B167" s="27" t="s">
        <v>430</v>
      </c>
      <c r="C167" s="34">
        <v>6660299.04</v>
      </c>
      <c r="D167" s="34">
        <v>0</v>
      </c>
      <c r="E167" s="28">
        <f t="shared" si="22"/>
        <v>6660299.04</v>
      </c>
      <c r="F167" s="28">
        <v>386758</v>
      </c>
      <c r="G167" s="28">
        <v>0</v>
      </c>
      <c r="H167" s="28">
        <f t="shared" si="23"/>
        <v>386758</v>
      </c>
      <c r="I167" s="28">
        <v>256908</v>
      </c>
      <c r="J167" s="29">
        <v>673148</v>
      </c>
      <c r="K167" s="28">
        <f t="shared" si="24"/>
        <v>7977113.04</v>
      </c>
      <c r="L167" s="30">
        <v>0.03</v>
      </c>
      <c r="M167" s="30">
        <v>3.2765957446808505E-2</v>
      </c>
      <c r="N167" s="30">
        <v>0</v>
      </c>
      <c r="O167" s="30">
        <v>7.3404255319148935E-3</v>
      </c>
      <c r="P167" s="30">
        <f t="shared" si="25"/>
        <v>7.0106382978723403E-2</v>
      </c>
      <c r="Q167" s="28">
        <f t="shared" si="26"/>
        <v>8536359.581846809</v>
      </c>
      <c r="R167" s="31">
        <v>374884</v>
      </c>
      <c r="S167" s="28">
        <v>0</v>
      </c>
      <c r="T167" s="28">
        <f t="shared" si="27"/>
        <v>374884</v>
      </c>
      <c r="U167" s="28">
        <v>328997</v>
      </c>
      <c r="V167" s="29">
        <v>1580974</v>
      </c>
      <c r="W167" s="28">
        <f t="shared" si="28"/>
        <v>6251504.581846809</v>
      </c>
      <c r="X167" s="28">
        <f t="shared" si="29"/>
        <v>-408794.45815319102</v>
      </c>
      <c r="Y167" s="32">
        <f t="shared" si="30"/>
        <v>-6.1377793354033996E-2</v>
      </c>
      <c r="Z167" s="33">
        <v>0.06</v>
      </c>
      <c r="AA167" s="28">
        <f t="shared" si="31"/>
        <v>478626.78239999997</v>
      </c>
      <c r="AB167" s="28">
        <f t="shared" si="32"/>
        <v>6730131.3642468089</v>
      </c>
    </row>
    <row r="168" spans="1:28" x14ac:dyDescent="0.25">
      <c r="A168" s="27" t="s">
        <v>176</v>
      </c>
      <c r="B168" s="27" t="s">
        <v>431</v>
      </c>
      <c r="C168" s="34">
        <v>4612122</v>
      </c>
      <c r="D168" s="34">
        <v>98990</v>
      </c>
      <c r="E168" s="28">
        <f t="shared" si="22"/>
        <v>4711112</v>
      </c>
      <c r="F168" s="28">
        <v>306477</v>
      </c>
      <c r="G168" s="28">
        <v>116</v>
      </c>
      <c r="H168" s="28">
        <f t="shared" si="23"/>
        <v>306593</v>
      </c>
      <c r="I168" s="28">
        <v>261361</v>
      </c>
      <c r="J168" s="29">
        <v>33935</v>
      </c>
      <c r="K168" s="28">
        <f t="shared" si="24"/>
        <v>5313001</v>
      </c>
      <c r="L168" s="30">
        <v>0.03</v>
      </c>
      <c r="M168" s="30">
        <v>0</v>
      </c>
      <c r="N168" s="30">
        <v>0</v>
      </c>
      <c r="O168" s="30">
        <v>8.0536912751677844E-3</v>
      </c>
      <c r="P168" s="30">
        <f t="shared" si="25"/>
        <v>3.8053691275167785E-2</v>
      </c>
      <c r="Q168" s="28">
        <f t="shared" si="26"/>
        <v>5515180.2997986581</v>
      </c>
      <c r="R168" s="31">
        <v>308054</v>
      </c>
      <c r="S168" s="28">
        <v>150</v>
      </c>
      <c r="T168" s="28">
        <f t="shared" si="27"/>
        <v>308204</v>
      </c>
      <c r="U168" s="28">
        <v>330960</v>
      </c>
      <c r="V168" s="29">
        <v>479500</v>
      </c>
      <c r="W168" s="28">
        <f t="shared" si="28"/>
        <v>4396516.2997986581</v>
      </c>
      <c r="X168" s="28">
        <f t="shared" si="29"/>
        <v>-314595.70020134188</v>
      </c>
      <c r="Y168" s="32">
        <f t="shared" si="30"/>
        <v>-6.6777376594176041E-2</v>
      </c>
      <c r="Z168" s="33">
        <v>7.0000000000000007E-2</v>
      </c>
      <c r="AA168" s="28">
        <f t="shared" si="31"/>
        <v>371910.07</v>
      </c>
      <c r="AB168" s="28">
        <f t="shared" si="32"/>
        <v>4768426.3697986584</v>
      </c>
    </row>
    <row r="169" spans="1:28" x14ac:dyDescent="0.25">
      <c r="A169" s="27" t="s">
        <v>177</v>
      </c>
      <c r="B169" s="27" t="s">
        <v>432</v>
      </c>
      <c r="C169" s="34">
        <v>7676768</v>
      </c>
      <c r="D169" s="34">
        <v>780527</v>
      </c>
      <c r="E169" s="28">
        <f t="shared" si="22"/>
        <v>8457295</v>
      </c>
      <c r="F169" s="28">
        <v>518849</v>
      </c>
      <c r="G169" s="28">
        <v>1702</v>
      </c>
      <c r="H169" s="28">
        <f t="shared" si="23"/>
        <v>520551</v>
      </c>
      <c r="I169" s="28">
        <v>407807</v>
      </c>
      <c r="J169" s="29">
        <v>53048</v>
      </c>
      <c r="K169" s="28">
        <f t="shared" si="24"/>
        <v>9438701</v>
      </c>
      <c r="L169" s="30">
        <v>0.03</v>
      </c>
      <c r="M169" s="30">
        <v>0</v>
      </c>
      <c r="N169" s="30">
        <v>2.1791767554479417E-3</v>
      </c>
      <c r="O169" s="30">
        <v>0</v>
      </c>
      <c r="P169" s="30">
        <f t="shared" si="25"/>
        <v>3.2179176755447944E-2</v>
      </c>
      <c r="Q169" s="28">
        <f t="shared" si="26"/>
        <v>9742430.6278208233</v>
      </c>
      <c r="R169" s="31">
        <v>489930</v>
      </c>
      <c r="S169" s="28">
        <v>3190</v>
      </c>
      <c r="T169" s="28">
        <f t="shared" si="27"/>
        <v>493120</v>
      </c>
      <c r="U169" s="28">
        <v>413408</v>
      </c>
      <c r="V169" s="29">
        <v>656942</v>
      </c>
      <c r="W169" s="28">
        <f t="shared" si="28"/>
        <v>8178960.6278208233</v>
      </c>
      <c r="X169" s="28">
        <f t="shared" si="29"/>
        <v>-278334.37217917666</v>
      </c>
      <c r="Y169" s="32">
        <f t="shared" si="30"/>
        <v>-3.2910566815888137E-2</v>
      </c>
      <c r="Z169" s="33">
        <v>7.0000000000000007E-2</v>
      </c>
      <c r="AA169" s="28">
        <f t="shared" si="31"/>
        <v>660709.07000000007</v>
      </c>
      <c r="AB169" s="28">
        <f t="shared" si="32"/>
        <v>8839669.6978208236</v>
      </c>
    </row>
    <row r="170" spans="1:28" x14ac:dyDescent="0.25">
      <c r="A170" s="27" t="s">
        <v>178</v>
      </c>
      <c r="B170" s="27" t="s">
        <v>433</v>
      </c>
      <c r="C170" s="34">
        <v>2735403</v>
      </c>
      <c r="D170" s="34">
        <v>243232</v>
      </c>
      <c r="E170" s="28">
        <f t="shared" si="22"/>
        <v>2978635</v>
      </c>
      <c r="F170" s="28">
        <v>256588</v>
      </c>
      <c r="G170" s="28">
        <v>1541</v>
      </c>
      <c r="H170" s="28">
        <f t="shared" si="23"/>
        <v>258129</v>
      </c>
      <c r="I170" s="28">
        <v>142423</v>
      </c>
      <c r="J170" s="29">
        <v>817448</v>
      </c>
      <c r="K170" s="28">
        <f t="shared" si="24"/>
        <v>4196635</v>
      </c>
      <c r="L170" s="30">
        <v>0.03</v>
      </c>
      <c r="M170" s="30">
        <v>1.5483870967741937E-2</v>
      </c>
      <c r="N170" s="30">
        <v>0</v>
      </c>
      <c r="O170" s="30">
        <v>4.8387096774193542E-3</v>
      </c>
      <c r="P170" s="30">
        <f t="shared" si="25"/>
        <v>5.0322580645161291E-2</v>
      </c>
      <c r="Q170" s="28">
        <f t="shared" si="26"/>
        <v>4407820.5032258062</v>
      </c>
      <c r="R170" s="31">
        <v>268689</v>
      </c>
      <c r="S170" s="28">
        <v>1405</v>
      </c>
      <c r="T170" s="28">
        <f t="shared" si="27"/>
        <v>270094</v>
      </c>
      <c r="U170" s="28">
        <v>139791</v>
      </c>
      <c r="V170" s="29">
        <v>1180212</v>
      </c>
      <c r="W170" s="28">
        <f t="shared" si="28"/>
        <v>2817723.5032258062</v>
      </c>
      <c r="X170" s="28">
        <f t="shared" si="29"/>
        <v>-160911.49677419383</v>
      </c>
      <c r="Y170" s="32">
        <f t="shared" si="30"/>
        <v>-5.4021891495330522E-2</v>
      </c>
      <c r="Z170" s="33">
        <v>7.0000000000000007E-2</v>
      </c>
      <c r="AA170" s="28">
        <f t="shared" si="31"/>
        <v>293764.45</v>
      </c>
      <c r="AB170" s="28">
        <f t="shared" si="32"/>
        <v>3111487.9532258064</v>
      </c>
    </row>
    <row r="171" spans="1:28" x14ac:dyDescent="0.25">
      <c r="A171" s="27" t="s">
        <v>179</v>
      </c>
      <c r="B171" s="27" t="s">
        <v>434</v>
      </c>
      <c r="C171" s="34">
        <v>6919308</v>
      </c>
      <c r="D171" s="34">
        <v>101207</v>
      </c>
      <c r="E171" s="28">
        <f t="shared" si="22"/>
        <v>7020515</v>
      </c>
      <c r="F171" s="28">
        <v>970453</v>
      </c>
      <c r="G171" s="28">
        <v>115</v>
      </c>
      <c r="H171" s="28">
        <f t="shared" si="23"/>
        <v>970568</v>
      </c>
      <c r="I171" s="28">
        <v>620141</v>
      </c>
      <c r="J171" s="29">
        <v>3594959</v>
      </c>
      <c r="K171" s="28">
        <f t="shared" si="24"/>
        <v>12206183</v>
      </c>
      <c r="L171" s="30">
        <v>0.03</v>
      </c>
      <c r="M171" s="30">
        <v>8.1242532855436075E-3</v>
      </c>
      <c r="N171" s="30">
        <v>3.584229390681003E-4</v>
      </c>
      <c r="O171" s="30">
        <v>7.885304659498207E-3</v>
      </c>
      <c r="P171" s="30">
        <f t="shared" si="25"/>
        <v>4.6367980884109913E-2</v>
      </c>
      <c r="Q171" s="28">
        <f t="shared" si="26"/>
        <v>12772159.060011948</v>
      </c>
      <c r="R171" s="31">
        <v>832934</v>
      </c>
      <c r="S171" s="28">
        <v>26</v>
      </c>
      <c r="T171" s="28">
        <f t="shared" si="27"/>
        <v>832960</v>
      </c>
      <c r="U171" s="28">
        <v>642141</v>
      </c>
      <c r="V171" s="29">
        <v>4090842</v>
      </c>
      <c r="W171" s="28">
        <f t="shared" si="28"/>
        <v>7206216.0600119475</v>
      </c>
      <c r="X171" s="28">
        <f t="shared" si="29"/>
        <v>185701.06001194753</v>
      </c>
      <c r="Y171" s="32">
        <f t="shared" si="30"/>
        <v>2.6451201943439695E-2</v>
      </c>
      <c r="Z171" s="33">
        <v>0.06</v>
      </c>
      <c r="AA171" s="28">
        <f t="shared" si="31"/>
        <v>732370.98</v>
      </c>
      <c r="AB171" s="28">
        <f t="shared" si="32"/>
        <v>7938587.040011948</v>
      </c>
    </row>
    <row r="172" spans="1:28" x14ac:dyDescent="0.25">
      <c r="A172" s="27" t="s">
        <v>180</v>
      </c>
      <c r="B172" s="27" t="s">
        <v>435</v>
      </c>
      <c r="C172" s="34">
        <v>4686869</v>
      </c>
      <c r="D172" s="34">
        <v>454545</v>
      </c>
      <c r="E172" s="28">
        <f t="shared" si="22"/>
        <v>5141414</v>
      </c>
      <c r="F172" s="28">
        <v>462580</v>
      </c>
      <c r="G172" s="28">
        <v>4376</v>
      </c>
      <c r="H172" s="28">
        <f t="shared" si="23"/>
        <v>466956</v>
      </c>
      <c r="I172" s="28">
        <v>475874</v>
      </c>
      <c r="J172" s="29">
        <v>1003376</v>
      </c>
      <c r="K172" s="28">
        <f t="shared" si="24"/>
        <v>7087620</v>
      </c>
      <c r="L172" s="30">
        <v>0.03</v>
      </c>
      <c r="M172" s="30">
        <v>0</v>
      </c>
      <c r="N172" s="30">
        <v>0</v>
      </c>
      <c r="O172" s="30">
        <v>8.870967741935484E-3</v>
      </c>
      <c r="P172" s="30">
        <f t="shared" si="25"/>
        <v>3.8870967741935485E-2</v>
      </c>
      <c r="Q172" s="28">
        <f t="shared" si="26"/>
        <v>7363122.6483870968</v>
      </c>
      <c r="R172" s="31">
        <v>442437</v>
      </c>
      <c r="S172" s="28">
        <v>3397</v>
      </c>
      <c r="T172" s="28">
        <f t="shared" si="27"/>
        <v>445834</v>
      </c>
      <c r="U172" s="28">
        <v>447829</v>
      </c>
      <c r="V172" s="29">
        <v>895264</v>
      </c>
      <c r="W172" s="28">
        <f t="shared" si="28"/>
        <v>5574195.6483870968</v>
      </c>
      <c r="X172" s="28">
        <f t="shared" si="29"/>
        <v>432781.64838709682</v>
      </c>
      <c r="Y172" s="32">
        <f t="shared" si="30"/>
        <v>8.4175607797212365E-2</v>
      </c>
      <c r="Z172" s="33">
        <v>7.0000000000000007E-2</v>
      </c>
      <c r="AA172" s="28">
        <f t="shared" si="31"/>
        <v>496133.4</v>
      </c>
      <c r="AB172" s="28">
        <f t="shared" si="32"/>
        <v>6070329.0483870972</v>
      </c>
    </row>
    <row r="173" spans="1:28" x14ac:dyDescent="0.25">
      <c r="A173" s="27" t="s">
        <v>181</v>
      </c>
      <c r="B173" s="27" t="s">
        <v>436</v>
      </c>
      <c r="C173" s="34">
        <v>11316982</v>
      </c>
      <c r="D173" s="34">
        <v>353535</v>
      </c>
      <c r="E173" s="28">
        <f t="shared" si="22"/>
        <v>11670517</v>
      </c>
      <c r="F173" s="28">
        <v>856730</v>
      </c>
      <c r="G173" s="28">
        <v>14113</v>
      </c>
      <c r="H173" s="28">
        <f t="shared" si="23"/>
        <v>870843</v>
      </c>
      <c r="I173" s="28">
        <v>898471</v>
      </c>
      <c r="J173" s="29">
        <v>96073</v>
      </c>
      <c r="K173" s="28">
        <f t="shared" si="24"/>
        <v>13535904</v>
      </c>
      <c r="L173" s="30">
        <v>0.03</v>
      </c>
      <c r="M173" s="30">
        <v>2.1124361158432709E-2</v>
      </c>
      <c r="N173" s="30">
        <v>2.5553662691652472E-4</v>
      </c>
      <c r="O173" s="30">
        <v>5.3662691652470182E-3</v>
      </c>
      <c r="P173" s="30">
        <f t="shared" si="25"/>
        <v>5.6746166950596248E-2</v>
      </c>
      <c r="Q173" s="28">
        <f t="shared" si="26"/>
        <v>14304014.668211244</v>
      </c>
      <c r="R173" s="31">
        <v>823208</v>
      </c>
      <c r="S173" s="28">
        <v>9080</v>
      </c>
      <c r="T173" s="28">
        <f t="shared" si="27"/>
        <v>832288</v>
      </c>
      <c r="U173" s="28">
        <v>838679</v>
      </c>
      <c r="V173" s="29">
        <v>1089527</v>
      </c>
      <c r="W173" s="28">
        <f t="shared" si="28"/>
        <v>11543520.668211244</v>
      </c>
      <c r="X173" s="28">
        <f t="shared" si="29"/>
        <v>-126996.33178875595</v>
      </c>
      <c r="Y173" s="32">
        <f t="shared" si="30"/>
        <v>-1.0881808559874079E-2</v>
      </c>
      <c r="Z173" s="33">
        <v>0.06</v>
      </c>
      <c r="AA173" s="28">
        <f t="shared" si="31"/>
        <v>812154.24</v>
      </c>
      <c r="AB173" s="28">
        <f t="shared" si="32"/>
        <v>12355674.908211244</v>
      </c>
    </row>
    <row r="174" spans="1:28" x14ac:dyDescent="0.25">
      <c r="A174" s="27" t="s">
        <v>182</v>
      </c>
      <c r="B174" s="27" t="s">
        <v>437</v>
      </c>
      <c r="C174" s="34">
        <v>8370011</v>
      </c>
      <c r="D174" s="34">
        <v>151515</v>
      </c>
      <c r="E174" s="28">
        <f t="shared" si="22"/>
        <v>8521526</v>
      </c>
      <c r="F174" s="28">
        <v>731775</v>
      </c>
      <c r="G174" s="28">
        <v>214</v>
      </c>
      <c r="H174" s="28">
        <f t="shared" si="23"/>
        <v>731989</v>
      </c>
      <c r="I174" s="28">
        <v>603101</v>
      </c>
      <c r="J174" s="29">
        <v>119774</v>
      </c>
      <c r="K174" s="28">
        <f t="shared" si="24"/>
        <v>9976390</v>
      </c>
      <c r="L174" s="30">
        <v>0.03</v>
      </c>
      <c r="M174" s="30">
        <v>1.6216216216216218E-3</v>
      </c>
      <c r="N174" s="30">
        <v>0</v>
      </c>
      <c r="O174" s="30">
        <v>2.4324324324324323E-3</v>
      </c>
      <c r="P174" s="30">
        <f t="shared" si="25"/>
        <v>3.4054054054054053E-2</v>
      </c>
      <c r="Q174" s="28">
        <f t="shared" si="26"/>
        <v>10316126.524324324</v>
      </c>
      <c r="R174" s="31">
        <v>759888</v>
      </c>
      <c r="S174" s="28">
        <v>585</v>
      </c>
      <c r="T174" s="28">
        <f t="shared" si="27"/>
        <v>760473</v>
      </c>
      <c r="U174" s="28">
        <v>648727</v>
      </c>
      <c r="V174" s="29">
        <v>1290212</v>
      </c>
      <c r="W174" s="28">
        <f t="shared" si="28"/>
        <v>7616714.524324324</v>
      </c>
      <c r="X174" s="28">
        <f t="shared" si="29"/>
        <v>-904811.47567567602</v>
      </c>
      <c r="Y174" s="32">
        <f t="shared" si="30"/>
        <v>-0.10617951241076727</v>
      </c>
      <c r="Z174" s="33">
        <v>0.06</v>
      </c>
      <c r="AA174" s="28">
        <f t="shared" si="31"/>
        <v>598583.4</v>
      </c>
      <c r="AB174" s="28">
        <f t="shared" si="32"/>
        <v>8215297.9243243244</v>
      </c>
    </row>
    <row r="175" spans="1:28" x14ac:dyDescent="0.25">
      <c r="A175" s="27" t="s">
        <v>183</v>
      </c>
      <c r="B175" s="27" t="s">
        <v>438</v>
      </c>
      <c r="C175" s="34">
        <v>10707439</v>
      </c>
      <c r="D175" s="34">
        <v>139141</v>
      </c>
      <c r="E175" s="28">
        <f t="shared" si="22"/>
        <v>10846580</v>
      </c>
      <c r="F175" s="28">
        <v>1440203</v>
      </c>
      <c r="G175" s="28">
        <v>203</v>
      </c>
      <c r="H175" s="28">
        <f t="shared" si="23"/>
        <v>1440406</v>
      </c>
      <c r="I175" s="28">
        <v>1224748</v>
      </c>
      <c r="J175" s="29">
        <v>4654065</v>
      </c>
      <c r="K175" s="28">
        <f t="shared" si="24"/>
        <v>18165799</v>
      </c>
      <c r="L175" s="30">
        <v>0.03</v>
      </c>
      <c r="M175" s="30">
        <v>0</v>
      </c>
      <c r="N175" s="30">
        <v>0</v>
      </c>
      <c r="O175" s="30">
        <v>7.7850877192982447E-3</v>
      </c>
      <c r="P175" s="30">
        <f t="shared" si="25"/>
        <v>3.7785087719298241E-2</v>
      </c>
      <c r="Q175" s="28">
        <f t="shared" si="26"/>
        <v>18852195.308706142</v>
      </c>
      <c r="R175" s="31">
        <v>1420109</v>
      </c>
      <c r="S175" s="28">
        <v>12034</v>
      </c>
      <c r="T175" s="28">
        <f t="shared" si="27"/>
        <v>1432143</v>
      </c>
      <c r="U175" s="28">
        <v>1095821</v>
      </c>
      <c r="V175" s="29">
        <v>4608970</v>
      </c>
      <c r="W175" s="28">
        <f t="shared" si="28"/>
        <v>11715261.308706142</v>
      </c>
      <c r="X175" s="28">
        <f t="shared" si="29"/>
        <v>868681.30870614201</v>
      </c>
      <c r="Y175" s="32">
        <f t="shared" si="30"/>
        <v>8.0088037769153228E-2</v>
      </c>
      <c r="Z175" s="33">
        <v>0.06</v>
      </c>
      <c r="AA175" s="28">
        <f t="shared" si="31"/>
        <v>1089947.94</v>
      </c>
      <c r="AB175" s="28">
        <f t="shared" si="32"/>
        <v>12805209.248706141</v>
      </c>
    </row>
    <row r="176" spans="1:28" x14ac:dyDescent="0.25">
      <c r="A176" s="27" t="s">
        <v>184</v>
      </c>
      <c r="B176" s="27" t="s">
        <v>439</v>
      </c>
      <c r="C176" s="34">
        <v>5770822</v>
      </c>
      <c r="D176" s="34">
        <v>202020</v>
      </c>
      <c r="E176" s="28">
        <f t="shared" si="22"/>
        <v>5972842</v>
      </c>
      <c r="F176" s="28">
        <v>662096</v>
      </c>
      <c r="G176" s="28">
        <v>884</v>
      </c>
      <c r="H176" s="28">
        <f t="shared" si="23"/>
        <v>662980</v>
      </c>
      <c r="I176" s="28">
        <v>448234</v>
      </c>
      <c r="J176" s="29">
        <v>1291541</v>
      </c>
      <c r="K176" s="28">
        <f t="shared" si="24"/>
        <v>8375597</v>
      </c>
      <c r="L176" s="30">
        <v>0.03</v>
      </c>
      <c r="M176" s="30">
        <v>5.5999999999999994E-2</v>
      </c>
      <c r="N176" s="30">
        <v>2.5000000000000001E-4</v>
      </c>
      <c r="O176" s="30">
        <v>8.0000000000000002E-3</v>
      </c>
      <c r="P176" s="30">
        <f t="shared" si="25"/>
        <v>9.425E-2</v>
      </c>
      <c r="Q176" s="28">
        <f t="shared" si="26"/>
        <v>9164997.0172499996</v>
      </c>
      <c r="R176" s="31">
        <v>591596</v>
      </c>
      <c r="S176" s="28">
        <v>0</v>
      </c>
      <c r="T176" s="28">
        <f t="shared" si="27"/>
        <v>591596</v>
      </c>
      <c r="U176" s="28">
        <v>393976</v>
      </c>
      <c r="V176" s="29">
        <v>1704644</v>
      </c>
      <c r="W176" s="28">
        <f t="shared" si="28"/>
        <v>6474781.0172499996</v>
      </c>
      <c r="X176" s="28">
        <f t="shared" si="29"/>
        <v>501939.01724999957</v>
      </c>
      <c r="Y176" s="32">
        <f t="shared" si="30"/>
        <v>8.4036881814385775E-2</v>
      </c>
      <c r="Z176" s="33">
        <v>0.06</v>
      </c>
      <c r="AA176" s="28">
        <f t="shared" si="31"/>
        <v>502535.82</v>
      </c>
      <c r="AB176" s="28">
        <f t="shared" si="32"/>
        <v>6977316.8372499999</v>
      </c>
    </row>
    <row r="177" spans="1:28" x14ac:dyDescent="0.25">
      <c r="A177" s="27" t="s">
        <v>185</v>
      </c>
      <c r="B177" s="27" t="s">
        <v>440</v>
      </c>
      <c r="C177" s="34">
        <v>3148069</v>
      </c>
      <c r="D177" s="34">
        <v>50505</v>
      </c>
      <c r="E177" s="28">
        <f t="shared" si="22"/>
        <v>3198574</v>
      </c>
      <c r="F177" s="28">
        <v>244536</v>
      </c>
      <c r="G177" s="28">
        <v>1366</v>
      </c>
      <c r="H177" s="28">
        <f t="shared" si="23"/>
        <v>245902</v>
      </c>
      <c r="I177" s="28">
        <v>348852</v>
      </c>
      <c r="J177" s="29">
        <v>1193642</v>
      </c>
      <c r="K177" s="28">
        <f t="shared" si="24"/>
        <v>4986970</v>
      </c>
      <c r="L177" s="30">
        <v>0.03</v>
      </c>
      <c r="M177" s="30">
        <v>0</v>
      </c>
      <c r="N177" s="30">
        <v>0</v>
      </c>
      <c r="O177" s="30">
        <v>4.4776119402985069E-3</v>
      </c>
      <c r="P177" s="30">
        <f t="shared" si="25"/>
        <v>3.4477611940298504E-2</v>
      </c>
      <c r="Q177" s="28">
        <f t="shared" si="26"/>
        <v>5158908.8164179102</v>
      </c>
      <c r="R177" s="31">
        <v>248341</v>
      </c>
      <c r="S177" s="28">
        <v>840</v>
      </c>
      <c r="T177" s="28">
        <f t="shared" si="27"/>
        <v>249181</v>
      </c>
      <c r="U177" s="28">
        <v>324438</v>
      </c>
      <c r="V177" s="29">
        <v>1126826</v>
      </c>
      <c r="W177" s="28">
        <f t="shared" si="28"/>
        <v>3458463.8164179102</v>
      </c>
      <c r="X177" s="28">
        <f t="shared" si="29"/>
        <v>259889.81641791016</v>
      </c>
      <c r="Y177" s="32">
        <f t="shared" si="30"/>
        <v>8.1251775453033179E-2</v>
      </c>
      <c r="Z177" s="33">
        <v>7.0000000000000007E-2</v>
      </c>
      <c r="AA177" s="28">
        <f t="shared" si="31"/>
        <v>349087.9</v>
      </c>
      <c r="AB177" s="28">
        <f t="shared" si="32"/>
        <v>3807551.7164179101</v>
      </c>
    </row>
    <row r="178" spans="1:28" x14ac:dyDescent="0.25">
      <c r="A178" s="27" t="s">
        <v>186</v>
      </c>
      <c r="B178" s="27" t="s">
        <v>441</v>
      </c>
      <c r="C178" s="34">
        <v>2878788</v>
      </c>
      <c r="D178" s="34">
        <v>542424</v>
      </c>
      <c r="E178" s="28">
        <f t="shared" si="22"/>
        <v>3421212</v>
      </c>
      <c r="F178" s="28">
        <v>141138</v>
      </c>
      <c r="G178" s="28">
        <v>1773</v>
      </c>
      <c r="H178" s="28">
        <f t="shared" si="23"/>
        <v>142911</v>
      </c>
      <c r="I178" s="28">
        <v>134533</v>
      </c>
      <c r="J178" s="29">
        <v>332808</v>
      </c>
      <c r="K178" s="28">
        <f t="shared" si="24"/>
        <v>4031464</v>
      </c>
      <c r="L178" s="30">
        <v>0.03</v>
      </c>
      <c r="M178" s="30">
        <v>1.8421052631578946E-2</v>
      </c>
      <c r="N178" s="30">
        <v>0</v>
      </c>
      <c r="O178" s="30">
        <v>1.4802631578947368E-2</v>
      </c>
      <c r="P178" s="30">
        <f t="shared" si="25"/>
        <v>6.3223684210526321E-2</v>
      </c>
      <c r="Q178" s="28">
        <f t="shared" si="26"/>
        <v>4286348.0068421056</v>
      </c>
      <c r="R178" s="31">
        <v>140887</v>
      </c>
      <c r="S178" s="28">
        <v>2363</v>
      </c>
      <c r="T178" s="28">
        <f t="shared" si="27"/>
        <v>143250</v>
      </c>
      <c r="U178" s="28">
        <v>120398</v>
      </c>
      <c r="V178" s="29">
        <v>631394</v>
      </c>
      <c r="W178" s="28">
        <f t="shared" si="28"/>
        <v>3391306.0068421056</v>
      </c>
      <c r="X178" s="28">
        <f t="shared" si="29"/>
        <v>-29905.993157894351</v>
      </c>
      <c r="Y178" s="32">
        <f t="shared" si="30"/>
        <v>-8.7413446339760156E-3</v>
      </c>
      <c r="Z178" s="33">
        <v>7.0000000000000007E-2</v>
      </c>
      <c r="AA178" s="28">
        <f t="shared" si="31"/>
        <v>282202.48000000004</v>
      </c>
      <c r="AB178" s="28">
        <f t="shared" si="32"/>
        <v>3673508.4868421056</v>
      </c>
    </row>
    <row r="179" spans="1:28" x14ac:dyDescent="0.25">
      <c r="A179" s="27" t="s">
        <v>187</v>
      </c>
      <c r="B179" s="27" t="s">
        <v>442</v>
      </c>
      <c r="C179" s="34">
        <v>6297980</v>
      </c>
      <c r="D179" s="34">
        <v>303030</v>
      </c>
      <c r="E179" s="28">
        <f t="shared" si="22"/>
        <v>6601010</v>
      </c>
      <c r="F179" s="28">
        <v>643956</v>
      </c>
      <c r="G179" s="28">
        <v>343</v>
      </c>
      <c r="H179" s="28">
        <f t="shared" si="23"/>
        <v>644299</v>
      </c>
      <c r="I179" s="28">
        <v>309039</v>
      </c>
      <c r="J179" s="29">
        <v>64890</v>
      </c>
      <c r="K179" s="28">
        <f t="shared" si="24"/>
        <v>7619238</v>
      </c>
      <c r="L179" s="30">
        <v>0.03</v>
      </c>
      <c r="M179" s="30">
        <v>0</v>
      </c>
      <c r="N179" s="30">
        <v>0</v>
      </c>
      <c r="O179" s="30">
        <v>3.7500000000000001E-4</v>
      </c>
      <c r="P179" s="30">
        <f t="shared" si="25"/>
        <v>3.0374999999999999E-2</v>
      </c>
      <c r="Q179" s="28">
        <f t="shared" si="26"/>
        <v>7850672.3542499999</v>
      </c>
      <c r="R179" s="31">
        <v>687439</v>
      </c>
      <c r="S179" s="28">
        <v>3493</v>
      </c>
      <c r="T179" s="28">
        <f t="shared" si="27"/>
        <v>690932</v>
      </c>
      <c r="U179" s="28">
        <v>272066</v>
      </c>
      <c r="V179" s="29">
        <v>645846</v>
      </c>
      <c r="W179" s="28">
        <f t="shared" si="28"/>
        <v>6241828.3542499999</v>
      </c>
      <c r="X179" s="28">
        <f t="shared" si="29"/>
        <v>-359181.64575000014</v>
      </c>
      <c r="Y179" s="32">
        <f t="shared" si="30"/>
        <v>-5.4413134618793206E-2</v>
      </c>
      <c r="Z179" s="33">
        <v>7.0000000000000007E-2</v>
      </c>
      <c r="AA179" s="28">
        <f t="shared" si="31"/>
        <v>533346.66</v>
      </c>
      <c r="AB179" s="28">
        <f t="shared" si="32"/>
        <v>6775175.01425</v>
      </c>
    </row>
    <row r="180" spans="1:28" x14ac:dyDescent="0.25">
      <c r="A180" s="27" t="s">
        <v>188</v>
      </c>
      <c r="B180" s="27" t="s">
        <v>443</v>
      </c>
      <c r="C180" s="34">
        <v>10728384</v>
      </c>
      <c r="D180" s="34">
        <v>707071</v>
      </c>
      <c r="E180" s="28">
        <f t="shared" si="22"/>
        <v>11435455</v>
      </c>
      <c r="F180" s="28">
        <v>1114422</v>
      </c>
      <c r="G180" s="28">
        <v>45504</v>
      </c>
      <c r="H180" s="28">
        <f t="shared" si="23"/>
        <v>1159926</v>
      </c>
      <c r="I180" s="28">
        <v>859798</v>
      </c>
      <c r="J180" s="29">
        <v>185200</v>
      </c>
      <c r="K180" s="28">
        <f t="shared" si="24"/>
        <v>13640379</v>
      </c>
      <c r="L180" s="30">
        <v>0.03</v>
      </c>
      <c r="M180" s="30">
        <v>0</v>
      </c>
      <c r="N180" s="30">
        <v>1.5432098765432098E-4</v>
      </c>
      <c r="O180" s="30">
        <v>5.7098765432098764E-3</v>
      </c>
      <c r="P180" s="30">
        <f t="shared" si="25"/>
        <v>3.58641975308642E-2</v>
      </c>
      <c r="Q180" s="28">
        <f t="shared" si="26"/>
        <v>14129580.246851852</v>
      </c>
      <c r="R180" s="31">
        <v>1100696</v>
      </c>
      <c r="S180" s="28">
        <v>47461</v>
      </c>
      <c r="T180" s="28">
        <f t="shared" si="27"/>
        <v>1148157</v>
      </c>
      <c r="U180" s="28">
        <v>919742</v>
      </c>
      <c r="V180" s="29">
        <v>1689741</v>
      </c>
      <c r="W180" s="28">
        <f t="shared" si="28"/>
        <v>10371940.246851852</v>
      </c>
      <c r="X180" s="28">
        <f t="shared" si="29"/>
        <v>-1063514.7531481478</v>
      </c>
      <c r="Y180" s="32">
        <f t="shared" si="30"/>
        <v>-9.3001524919484865E-2</v>
      </c>
      <c r="Z180" s="33">
        <v>0.06</v>
      </c>
      <c r="AA180" s="28">
        <f t="shared" si="31"/>
        <v>818422.74</v>
      </c>
      <c r="AB180" s="28">
        <f t="shared" si="32"/>
        <v>11190362.986851852</v>
      </c>
    </row>
    <row r="181" spans="1:28" x14ac:dyDescent="0.25">
      <c r="A181" s="27" t="s">
        <v>189</v>
      </c>
      <c r="B181" s="27" t="s">
        <v>444</v>
      </c>
      <c r="C181" s="34">
        <v>4284544</v>
      </c>
      <c r="D181" s="34">
        <v>515152</v>
      </c>
      <c r="E181" s="28">
        <f t="shared" si="22"/>
        <v>4799696</v>
      </c>
      <c r="F181" s="28">
        <v>348154</v>
      </c>
      <c r="G181" s="28">
        <v>3794</v>
      </c>
      <c r="H181" s="28">
        <f t="shared" si="23"/>
        <v>351948</v>
      </c>
      <c r="I181" s="28">
        <v>288906</v>
      </c>
      <c r="J181" s="29">
        <v>30024</v>
      </c>
      <c r="K181" s="28">
        <f t="shared" si="24"/>
        <v>5470574</v>
      </c>
      <c r="L181" s="30">
        <v>0.03</v>
      </c>
      <c r="M181" s="30">
        <v>5.3097345132743362E-3</v>
      </c>
      <c r="N181" s="30">
        <v>0</v>
      </c>
      <c r="O181" s="30">
        <v>3.3185840707964601E-3</v>
      </c>
      <c r="P181" s="30">
        <f t="shared" si="25"/>
        <v>3.8628318584070793E-2</v>
      </c>
      <c r="Q181" s="28">
        <f t="shared" si="26"/>
        <v>5681893.0753097348</v>
      </c>
      <c r="R181" s="31">
        <v>286553</v>
      </c>
      <c r="S181" s="28">
        <v>3342</v>
      </c>
      <c r="T181" s="28">
        <f t="shared" si="27"/>
        <v>289895</v>
      </c>
      <c r="U181" s="28">
        <v>220246</v>
      </c>
      <c r="V181" s="29">
        <v>385740</v>
      </c>
      <c r="W181" s="28">
        <f t="shared" si="28"/>
        <v>4786012.0753097348</v>
      </c>
      <c r="X181" s="28">
        <f t="shared" si="29"/>
        <v>-13683.924690265208</v>
      </c>
      <c r="Y181" s="32">
        <f t="shared" si="30"/>
        <v>-2.8509982070250299E-3</v>
      </c>
      <c r="Z181" s="33">
        <v>7.0000000000000007E-2</v>
      </c>
      <c r="AA181" s="28">
        <f t="shared" si="31"/>
        <v>382940.18000000005</v>
      </c>
      <c r="AB181" s="28">
        <f t="shared" si="32"/>
        <v>5168952.2553097345</v>
      </c>
    </row>
    <row r="182" spans="1:28" x14ac:dyDescent="0.25">
      <c r="A182" s="27" t="s">
        <v>190</v>
      </c>
      <c r="B182" s="27" t="s">
        <v>445</v>
      </c>
      <c r="C182" s="34">
        <v>3212833</v>
      </c>
      <c r="D182" s="34">
        <v>0</v>
      </c>
      <c r="E182" s="28">
        <f t="shared" si="22"/>
        <v>3212833</v>
      </c>
      <c r="F182" s="28">
        <v>197077</v>
      </c>
      <c r="G182" s="28">
        <v>3</v>
      </c>
      <c r="H182" s="28">
        <f t="shared" si="23"/>
        <v>197080</v>
      </c>
      <c r="I182" s="28">
        <v>113069</v>
      </c>
      <c r="J182" s="29">
        <v>750161</v>
      </c>
      <c r="K182" s="28">
        <f t="shared" si="24"/>
        <v>4273143</v>
      </c>
      <c r="L182" s="30">
        <v>0.03</v>
      </c>
      <c r="M182" s="30">
        <v>2.8571428571428567E-2</v>
      </c>
      <c r="N182" s="30">
        <v>1.8367346938775509E-3</v>
      </c>
      <c r="O182" s="30">
        <v>4.2857142857142851E-3</v>
      </c>
      <c r="P182" s="30">
        <f t="shared" si="25"/>
        <v>6.4693877551020407E-2</v>
      </c>
      <c r="Q182" s="28">
        <f t="shared" si="26"/>
        <v>4549589.1900000004</v>
      </c>
      <c r="R182" s="31">
        <v>217044</v>
      </c>
      <c r="S182" s="28">
        <v>0</v>
      </c>
      <c r="T182" s="28">
        <f t="shared" si="27"/>
        <v>217044</v>
      </c>
      <c r="U182" s="28">
        <v>139009</v>
      </c>
      <c r="V182" s="29">
        <v>1133588</v>
      </c>
      <c r="W182" s="28">
        <f t="shared" si="28"/>
        <v>3059948.1900000004</v>
      </c>
      <c r="X182" s="28">
        <f t="shared" si="29"/>
        <v>-152884.80999999959</v>
      </c>
      <c r="Y182" s="32">
        <f t="shared" si="30"/>
        <v>-4.7585669718905273E-2</v>
      </c>
      <c r="Z182" s="33">
        <v>7.0000000000000007E-2</v>
      </c>
      <c r="AA182" s="28">
        <f t="shared" si="31"/>
        <v>299120.01</v>
      </c>
      <c r="AB182" s="28">
        <f t="shared" si="32"/>
        <v>3359068.2</v>
      </c>
    </row>
    <row r="183" spans="1:28" x14ac:dyDescent="0.25">
      <c r="A183" s="27" t="s">
        <v>191</v>
      </c>
      <c r="B183" s="27" t="s">
        <v>446</v>
      </c>
      <c r="C183" s="34">
        <v>7540625</v>
      </c>
      <c r="D183" s="34">
        <v>201106</v>
      </c>
      <c r="E183" s="28">
        <f t="shared" si="22"/>
        <v>7741731</v>
      </c>
      <c r="F183" s="28">
        <v>650097</v>
      </c>
      <c r="G183" s="28">
        <v>1963</v>
      </c>
      <c r="H183" s="28">
        <f t="shared" si="23"/>
        <v>652060</v>
      </c>
      <c r="I183" s="28">
        <v>324569</v>
      </c>
      <c r="J183" s="29">
        <v>599181</v>
      </c>
      <c r="K183" s="28">
        <f t="shared" si="24"/>
        <v>9317541</v>
      </c>
      <c r="L183" s="30">
        <v>0.03</v>
      </c>
      <c r="M183" s="30">
        <v>0</v>
      </c>
      <c r="N183" s="30">
        <v>0</v>
      </c>
      <c r="O183" s="30">
        <v>2.0270270270270271E-3</v>
      </c>
      <c r="P183" s="30">
        <f t="shared" si="25"/>
        <v>3.2027027027027026E-2</v>
      </c>
      <c r="Q183" s="28">
        <f t="shared" si="26"/>
        <v>9615954.1374324318</v>
      </c>
      <c r="R183" s="31">
        <v>646049</v>
      </c>
      <c r="S183" s="28">
        <v>2111</v>
      </c>
      <c r="T183" s="28">
        <f t="shared" si="27"/>
        <v>648160</v>
      </c>
      <c r="U183" s="28">
        <v>407413</v>
      </c>
      <c r="V183" s="29">
        <v>1483800</v>
      </c>
      <c r="W183" s="28">
        <f t="shared" si="28"/>
        <v>7076581.1374324318</v>
      </c>
      <c r="X183" s="28">
        <f t="shared" si="29"/>
        <v>-665149.8625675682</v>
      </c>
      <c r="Y183" s="32">
        <f t="shared" si="30"/>
        <v>-8.591745987655322E-2</v>
      </c>
      <c r="Z183" s="33">
        <v>0.06</v>
      </c>
      <c r="AA183" s="28">
        <f t="shared" si="31"/>
        <v>559052.46</v>
      </c>
      <c r="AB183" s="28">
        <f t="shared" si="32"/>
        <v>7635633.5974324318</v>
      </c>
    </row>
    <row r="184" spans="1:28" x14ac:dyDescent="0.25">
      <c r="A184" s="27" t="s">
        <v>192</v>
      </c>
      <c r="B184" s="27" t="s">
        <v>447</v>
      </c>
      <c r="C184" s="34">
        <v>5106061</v>
      </c>
      <c r="D184" s="34">
        <v>454545</v>
      </c>
      <c r="E184" s="28">
        <f t="shared" si="22"/>
        <v>5560606</v>
      </c>
      <c r="F184" s="28">
        <v>389339</v>
      </c>
      <c r="G184" s="28">
        <v>8716</v>
      </c>
      <c r="H184" s="28">
        <f t="shared" si="23"/>
        <v>398055</v>
      </c>
      <c r="I184" s="28">
        <v>271473</v>
      </c>
      <c r="J184" s="29">
        <v>44560</v>
      </c>
      <c r="K184" s="28">
        <f t="shared" si="24"/>
        <v>6274694</v>
      </c>
      <c r="L184" s="30">
        <v>0.03</v>
      </c>
      <c r="M184" s="30">
        <v>0</v>
      </c>
      <c r="N184" s="30">
        <v>0</v>
      </c>
      <c r="O184" s="30">
        <v>3.3123028391167193E-3</v>
      </c>
      <c r="P184" s="30">
        <f t="shared" si="25"/>
        <v>3.3312302839116716E-2</v>
      </c>
      <c r="Q184" s="28">
        <f t="shared" si="26"/>
        <v>6483718.5067507885</v>
      </c>
      <c r="R184" s="31">
        <v>372473</v>
      </c>
      <c r="S184" s="28">
        <v>5897</v>
      </c>
      <c r="T184" s="28">
        <f t="shared" si="27"/>
        <v>378370</v>
      </c>
      <c r="U184" s="28">
        <v>268051</v>
      </c>
      <c r="V184" s="29">
        <v>544056</v>
      </c>
      <c r="W184" s="28">
        <f t="shared" si="28"/>
        <v>5293241.5067507885</v>
      </c>
      <c r="X184" s="28">
        <f t="shared" si="29"/>
        <v>-267364.49324921146</v>
      </c>
      <c r="Y184" s="32">
        <f t="shared" si="30"/>
        <v>-4.8081898492576429E-2</v>
      </c>
      <c r="Z184" s="33">
        <v>7.0000000000000007E-2</v>
      </c>
      <c r="AA184" s="28">
        <f t="shared" si="31"/>
        <v>439228.58</v>
      </c>
      <c r="AB184" s="28">
        <f t="shared" si="32"/>
        <v>5732470.0867507886</v>
      </c>
    </row>
    <row r="185" spans="1:28" x14ac:dyDescent="0.25">
      <c r="A185" s="27" t="s">
        <v>193</v>
      </c>
      <c r="B185" s="27" t="s">
        <v>448</v>
      </c>
      <c r="C185" s="34">
        <v>3094613</v>
      </c>
      <c r="D185" s="34">
        <v>50505</v>
      </c>
      <c r="E185" s="28">
        <f t="shared" si="22"/>
        <v>3145118</v>
      </c>
      <c r="F185" s="28">
        <v>273344</v>
      </c>
      <c r="G185" s="28">
        <v>326</v>
      </c>
      <c r="H185" s="28">
        <f t="shared" si="23"/>
        <v>273670</v>
      </c>
      <c r="I185" s="28">
        <v>205594</v>
      </c>
      <c r="J185" s="29">
        <v>207727</v>
      </c>
      <c r="K185" s="28">
        <f t="shared" si="24"/>
        <v>3832109</v>
      </c>
      <c r="L185" s="30">
        <v>0.03</v>
      </c>
      <c r="M185" s="30">
        <v>0</v>
      </c>
      <c r="N185" s="30">
        <v>0</v>
      </c>
      <c r="O185" s="30">
        <v>1.6285714285714285E-2</v>
      </c>
      <c r="P185" s="30">
        <f t="shared" si="25"/>
        <v>4.6285714285714284E-2</v>
      </c>
      <c r="Q185" s="28">
        <f t="shared" si="26"/>
        <v>4009480.9022857142</v>
      </c>
      <c r="R185" s="31">
        <v>279232</v>
      </c>
      <c r="S185" s="28">
        <v>70</v>
      </c>
      <c r="T185" s="28">
        <f t="shared" si="27"/>
        <v>279302</v>
      </c>
      <c r="U185" s="28">
        <v>248274</v>
      </c>
      <c r="V185" s="29">
        <v>367229</v>
      </c>
      <c r="W185" s="28">
        <f t="shared" si="28"/>
        <v>3114675.9022857142</v>
      </c>
      <c r="X185" s="28">
        <f t="shared" si="29"/>
        <v>-30442.097714285832</v>
      </c>
      <c r="Y185" s="32">
        <f t="shared" si="30"/>
        <v>-9.6791591648662575E-3</v>
      </c>
      <c r="Z185" s="33">
        <v>7.0000000000000007E-2</v>
      </c>
      <c r="AA185" s="28">
        <f t="shared" si="31"/>
        <v>268247.63</v>
      </c>
      <c r="AB185" s="28">
        <f t="shared" si="32"/>
        <v>3382923.5322857141</v>
      </c>
    </row>
    <row r="186" spans="1:28" x14ac:dyDescent="0.25">
      <c r="A186" s="27" t="s">
        <v>194</v>
      </c>
      <c r="B186" s="27" t="s">
        <v>449</v>
      </c>
      <c r="C186" s="34">
        <v>24571190</v>
      </c>
      <c r="D186" s="34">
        <v>1115758</v>
      </c>
      <c r="E186" s="28">
        <f t="shared" si="22"/>
        <v>25686948</v>
      </c>
      <c r="F186" s="28">
        <v>4404256</v>
      </c>
      <c r="G186" s="28">
        <v>47500</v>
      </c>
      <c r="H186" s="28">
        <f t="shared" si="23"/>
        <v>4451756</v>
      </c>
      <c r="I186" s="28">
        <v>2412048</v>
      </c>
      <c r="J186" s="29">
        <v>14316378</v>
      </c>
      <c r="K186" s="28">
        <f t="shared" si="24"/>
        <v>46867130</v>
      </c>
      <c r="L186" s="30">
        <v>0.03</v>
      </c>
      <c r="M186" s="30">
        <v>2.0752269779507134E-3</v>
      </c>
      <c r="N186" s="30">
        <v>3.6575875486381322E-3</v>
      </c>
      <c r="O186" s="30">
        <v>8.1712062256809343E-3</v>
      </c>
      <c r="P186" s="30">
        <f t="shared" si="25"/>
        <v>4.3904020752269776E-2</v>
      </c>
      <c r="Q186" s="28">
        <f t="shared" si="26"/>
        <v>48924785.448119327</v>
      </c>
      <c r="R186" s="31">
        <v>3577640</v>
      </c>
      <c r="S186" s="28">
        <v>0</v>
      </c>
      <c r="T186" s="28">
        <f t="shared" si="27"/>
        <v>3577640</v>
      </c>
      <c r="U186" s="28">
        <v>2505205</v>
      </c>
      <c r="V186" s="29">
        <v>14245963</v>
      </c>
      <c r="W186" s="28">
        <f t="shared" si="28"/>
        <v>28595977.448119327</v>
      </c>
      <c r="X186" s="28">
        <f t="shared" si="29"/>
        <v>2909029.4481193274</v>
      </c>
      <c r="Y186" s="32">
        <f t="shared" si="30"/>
        <v>0.11324932211173268</v>
      </c>
      <c r="Z186" s="33">
        <v>0.05</v>
      </c>
      <c r="AA186" s="28">
        <f t="shared" si="31"/>
        <v>2343356.5</v>
      </c>
      <c r="AB186" s="28">
        <f t="shared" si="32"/>
        <v>30939333.948119327</v>
      </c>
    </row>
    <row r="187" spans="1:28" x14ac:dyDescent="0.25">
      <c r="A187" s="27" t="s">
        <v>195</v>
      </c>
      <c r="B187" s="27" t="s">
        <v>450</v>
      </c>
      <c r="C187" s="34">
        <v>9766609</v>
      </c>
      <c r="D187" s="34">
        <v>676439</v>
      </c>
      <c r="E187" s="28">
        <f t="shared" si="22"/>
        <v>10443048</v>
      </c>
      <c r="F187" s="28">
        <v>1209318</v>
      </c>
      <c r="G187" s="28">
        <v>5625</v>
      </c>
      <c r="H187" s="28">
        <f t="shared" si="23"/>
        <v>1214943</v>
      </c>
      <c r="I187" s="28">
        <v>608922</v>
      </c>
      <c r="J187" s="29">
        <v>324754</v>
      </c>
      <c r="K187" s="28">
        <f t="shared" si="24"/>
        <v>12591667</v>
      </c>
      <c r="L187" s="30">
        <v>0.03</v>
      </c>
      <c r="M187" s="30">
        <v>1.6129032258064516E-2</v>
      </c>
      <c r="N187" s="30">
        <v>8.6405529953917056E-4</v>
      </c>
      <c r="O187" s="30">
        <v>9.331797235023042E-3</v>
      </c>
      <c r="P187" s="30">
        <f t="shared" si="25"/>
        <v>5.6324884792626734E-2</v>
      </c>
      <c r="Q187" s="28">
        <f t="shared" si="26"/>
        <v>13300891.193122121</v>
      </c>
      <c r="R187" s="31">
        <v>1154121</v>
      </c>
      <c r="S187" s="28">
        <v>4703</v>
      </c>
      <c r="T187" s="28">
        <f t="shared" si="27"/>
        <v>1158824</v>
      </c>
      <c r="U187" s="28">
        <v>635317</v>
      </c>
      <c r="V187" s="29">
        <v>1856977</v>
      </c>
      <c r="W187" s="28">
        <f t="shared" si="28"/>
        <v>9649773.1931221206</v>
      </c>
      <c r="X187" s="28">
        <f t="shared" si="29"/>
        <v>-793274.80687787943</v>
      </c>
      <c r="Y187" s="32">
        <f t="shared" si="30"/>
        <v>-7.59619994926653E-2</v>
      </c>
      <c r="Z187" s="33">
        <v>0.06</v>
      </c>
      <c r="AA187" s="28">
        <f t="shared" si="31"/>
        <v>755500.02</v>
      </c>
      <c r="AB187" s="28">
        <f t="shared" si="32"/>
        <v>10405273.21312212</v>
      </c>
    </row>
    <row r="188" spans="1:28" x14ac:dyDescent="0.25">
      <c r="A188" s="27" t="s">
        <v>196</v>
      </c>
      <c r="B188" s="27" t="s">
        <v>451</v>
      </c>
      <c r="C188" s="34">
        <v>3309091</v>
      </c>
      <c r="D188" s="34">
        <v>490909</v>
      </c>
      <c r="E188" s="28">
        <f t="shared" si="22"/>
        <v>3800000</v>
      </c>
      <c r="F188" s="28">
        <v>541147</v>
      </c>
      <c r="G188" s="28">
        <v>9857</v>
      </c>
      <c r="H188" s="28">
        <f t="shared" si="23"/>
        <v>551004</v>
      </c>
      <c r="I188" s="28">
        <v>331936</v>
      </c>
      <c r="J188" s="29">
        <v>536463</v>
      </c>
      <c r="K188" s="28">
        <f t="shared" si="24"/>
        <v>5219403</v>
      </c>
      <c r="L188" s="30">
        <v>0.03</v>
      </c>
      <c r="M188" s="30">
        <v>0.10079999999999999</v>
      </c>
      <c r="N188" s="30">
        <v>0</v>
      </c>
      <c r="O188" s="30">
        <v>9.5999999999999992E-3</v>
      </c>
      <c r="P188" s="30">
        <f t="shared" si="25"/>
        <v>0.14039999999999997</v>
      </c>
      <c r="Q188" s="28">
        <f t="shared" si="26"/>
        <v>5952207.1811999995</v>
      </c>
      <c r="R188" s="31">
        <v>559899</v>
      </c>
      <c r="S188" s="28">
        <v>7497</v>
      </c>
      <c r="T188" s="28">
        <f t="shared" si="27"/>
        <v>567396</v>
      </c>
      <c r="U188" s="28">
        <v>315954</v>
      </c>
      <c r="V188" s="29">
        <v>1144441</v>
      </c>
      <c r="W188" s="28">
        <f t="shared" si="28"/>
        <v>3924416.1811999995</v>
      </c>
      <c r="X188" s="28">
        <f t="shared" si="29"/>
        <v>124416.18119999953</v>
      </c>
      <c r="Y188" s="32">
        <f t="shared" si="30"/>
        <v>3.2741100315789348E-2</v>
      </c>
      <c r="Z188" s="33">
        <v>7.0000000000000007E-2</v>
      </c>
      <c r="AA188" s="28">
        <f t="shared" si="31"/>
        <v>365358.21</v>
      </c>
      <c r="AB188" s="28">
        <f t="shared" si="32"/>
        <v>4289774.3911999995</v>
      </c>
    </row>
    <row r="189" spans="1:28" x14ac:dyDescent="0.25">
      <c r="A189" s="27" t="s">
        <v>197</v>
      </c>
      <c r="B189" s="27" t="s">
        <v>452</v>
      </c>
      <c r="C189" s="34">
        <v>5429293</v>
      </c>
      <c r="D189" s="34">
        <v>75758</v>
      </c>
      <c r="E189" s="28">
        <f t="shared" si="22"/>
        <v>5505051</v>
      </c>
      <c r="F189" s="28">
        <v>387908</v>
      </c>
      <c r="G189" s="28">
        <v>2038</v>
      </c>
      <c r="H189" s="28">
        <f t="shared" si="23"/>
        <v>389946</v>
      </c>
      <c r="I189" s="28">
        <v>298339</v>
      </c>
      <c r="J189" s="29">
        <v>185845</v>
      </c>
      <c r="K189" s="28">
        <f t="shared" si="24"/>
        <v>6379181</v>
      </c>
      <c r="L189" s="30">
        <v>0.03</v>
      </c>
      <c r="M189" s="30">
        <v>1.2012012012012014E-3</v>
      </c>
      <c r="N189" s="30">
        <v>0</v>
      </c>
      <c r="O189" s="30">
        <v>0</v>
      </c>
      <c r="P189" s="30">
        <f t="shared" si="25"/>
        <v>3.1201201201201199E-2</v>
      </c>
      <c r="Q189" s="28">
        <f t="shared" si="26"/>
        <v>6578219.1098798802</v>
      </c>
      <c r="R189" s="31">
        <v>398254</v>
      </c>
      <c r="S189" s="28">
        <v>3691</v>
      </c>
      <c r="T189" s="28">
        <f t="shared" si="27"/>
        <v>401945</v>
      </c>
      <c r="U189" s="28">
        <v>311358</v>
      </c>
      <c r="V189" s="29">
        <v>719955</v>
      </c>
      <c r="W189" s="28">
        <f t="shared" si="28"/>
        <v>5144961.1098798802</v>
      </c>
      <c r="X189" s="28">
        <f t="shared" si="29"/>
        <v>-360089.89012011979</v>
      </c>
      <c r="Y189" s="32">
        <f t="shared" si="30"/>
        <v>-6.5410818195893144E-2</v>
      </c>
      <c r="Z189" s="33">
        <v>7.0000000000000007E-2</v>
      </c>
      <c r="AA189" s="28">
        <f t="shared" si="31"/>
        <v>446542.67000000004</v>
      </c>
      <c r="AB189" s="28">
        <f t="shared" si="32"/>
        <v>5591503.7798798801</v>
      </c>
    </row>
    <row r="190" spans="1:28" x14ac:dyDescent="0.25">
      <c r="A190" s="27" t="s">
        <v>198</v>
      </c>
      <c r="B190" s="27" t="s">
        <v>453</v>
      </c>
      <c r="C190" s="34">
        <v>3862584</v>
      </c>
      <c r="D190" s="34">
        <v>141414</v>
      </c>
      <c r="E190" s="28">
        <f t="shared" si="22"/>
        <v>4003998</v>
      </c>
      <c r="F190" s="28">
        <v>286722</v>
      </c>
      <c r="G190" s="28">
        <v>92</v>
      </c>
      <c r="H190" s="28">
        <f t="shared" si="23"/>
        <v>286814</v>
      </c>
      <c r="I190" s="28">
        <v>217974</v>
      </c>
      <c r="J190" s="29">
        <v>36498</v>
      </c>
      <c r="K190" s="28">
        <f t="shared" si="24"/>
        <v>4545284</v>
      </c>
      <c r="L190" s="30">
        <v>0.03</v>
      </c>
      <c r="M190" s="30">
        <v>3.3816425120772944E-2</v>
      </c>
      <c r="N190" s="30">
        <v>4.3478260869565218E-3</v>
      </c>
      <c r="O190" s="30">
        <v>0</v>
      </c>
      <c r="P190" s="30">
        <f t="shared" si="25"/>
        <v>6.8164251207729468E-2</v>
      </c>
      <c r="Q190" s="28">
        <f t="shared" si="26"/>
        <v>4855109.8803864736</v>
      </c>
      <c r="R190" s="31">
        <v>290653</v>
      </c>
      <c r="S190" s="28">
        <v>371</v>
      </c>
      <c r="T190" s="28">
        <f t="shared" si="27"/>
        <v>291024</v>
      </c>
      <c r="U190" s="28">
        <v>243058</v>
      </c>
      <c r="V190" s="29">
        <v>372250</v>
      </c>
      <c r="W190" s="28">
        <f t="shared" si="28"/>
        <v>3948777.8803864736</v>
      </c>
      <c r="X190" s="28">
        <f t="shared" si="29"/>
        <v>-55220.119613526389</v>
      </c>
      <c r="Y190" s="32">
        <f t="shared" si="30"/>
        <v>-1.3791245553450923E-2</v>
      </c>
      <c r="Z190" s="33">
        <v>7.0000000000000007E-2</v>
      </c>
      <c r="AA190" s="28">
        <f t="shared" si="31"/>
        <v>318169.88</v>
      </c>
      <c r="AB190" s="28">
        <f t="shared" si="32"/>
        <v>4266947.7603864735</v>
      </c>
    </row>
    <row r="191" spans="1:28" x14ac:dyDescent="0.25">
      <c r="A191" s="27" t="s">
        <v>199</v>
      </c>
      <c r="B191" s="27" t="s">
        <v>454</v>
      </c>
      <c r="C191" s="34">
        <v>5144303</v>
      </c>
      <c r="D191" s="34">
        <v>39571</v>
      </c>
      <c r="E191" s="28">
        <f t="shared" si="22"/>
        <v>5183874</v>
      </c>
      <c r="F191" s="28">
        <v>483108</v>
      </c>
      <c r="G191" s="28">
        <v>1674</v>
      </c>
      <c r="H191" s="28">
        <f t="shared" si="23"/>
        <v>484782</v>
      </c>
      <c r="I191" s="28">
        <v>253136</v>
      </c>
      <c r="J191" s="29">
        <v>532841</v>
      </c>
      <c r="K191" s="28">
        <f t="shared" si="24"/>
        <v>6454633</v>
      </c>
      <c r="L191" s="30">
        <v>0.03</v>
      </c>
      <c r="M191" s="30">
        <v>7.5880758807588076E-3</v>
      </c>
      <c r="N191" s="30">
        <v>0</v>
      </c>
      <c r="O191" s="30">
        <v>1.1788617886178861E-2</v>
      </c>
      <c r="P191" s="30">
        <f t="shared" si="25"/>
        <v>4.9376693766937665E-2</v>
      </c>
      <c r="Q191" s="28">
        <f t="shared" si="26"/>
        <v>6773341.43701897</v>
      </c>
      <c r="R191" s="31">
        <v>426849</v>
      </c>
      <c r="S191" s="28">
        <v>967</v>
      </c>
      <c r="T191" s="28">
        <f t="shared" si="27"/>
        <v>427816</v>
      </c>
      <c r="U191" s="28">
        <v>283731</v>
      </c>
      <c r="V191" s="29">
        <v>1161505</v>
      </c>
      <c r="W191" s="28">
        <f t="shared" si="28"/>
        <v>4900289.43701897</v>
      </c>
      <c r="X191" s="28">
        <f t="shared" si="29"/>
        <v>-283584.56298102997</v>
      </c>
      <c r="Y191" s="32">
        <f t="shared" si="30"/>
        <v>-5.4705141942306079E-2</v>
      </c>
      <c r="Z191" s="33">
        <v>7.0000000000000007E-2</v>
      </c>
      <c r="AA191" s="28">
        <f t="shared" si="31"/>
        <v>451824.31000000006</v>
      </c>
      <c r="AB191" s="28">
        <f t="shared" si="32"/>
        <v>5352113.7470189705</v>
      </c>
    </row>
    <row r="192" spans="1:28" x14ac:dyDescent="0.25">
      <c r="A192" s="27" t="s">
        <v>200</v>
      </c>
      <c r="B192" s="27" t="s">
        <v>455</v>
      </c>
      <c r="C192" s="34">
        <v>4435050</v>
      </c>
      <c r="D192" s="34">
        <v>1161616</v>
      </c>
      <c r="E192" s="28">
        <f t="shared" si="22"/>
        <v>5596666</v>
      </c>
      <c r="F192" s="28">
        <v>340806</v>
      </c>
      <c r="G192" s="28">
        <v>5191</v>
      </c>
      <c r="H192" s="28">
        <f t="shared" si="23"/>
        <v>345997</v>
      </c>
      <c r="I192" s="28">
        <v>241616</v>
      </c>
      <c r="J192" s="29">
        <v>32988</v>
      </c>
      <c r="K192" s="28">
        <f t="shared" si="24"/>
        <v>6217267</v>
      </c>
      <c r="L192" s="30">
        <v>0.03</v>
      </c>
      <c r="M192" s="30">
        <v>0</v>
      </c>
      <c r="N192" s="30">
        <v>0</v>
      </c>
      <c r="O192" s="30">
        <v>0</v>
      </c>
      <c r="P192" s="30">
        <f t="shared" si="25"/>
        <v>0.03</v>
      </c>
      <c r="Q192" s="28">
        <f t="shared" si="26"/>
        <v>6403785.0099999998</v>
      </c>
      <c r="R192" s="31">
        <v>302625</v>
      </c>
      <c r="S192" s="28">
        <v>0</v>
      </c>
      <c r="T192" s="28">
        <f t="shared" si="27"/>
        <v>302625</v>
      </c>
      <c r="U192" s="28">
        <v>257615</v>
      </c>
      <c r="V192" s="29">
        <v>355717</v>
      </c>
      <c r="W192" s="28">
        <f t="shared" si="28"/>
        <v>5487828.0099999998</v>
      </c>
      <c r="X192" s="28">
        <f t="shared" si="29"/>
        <v>-108837.99000000022</v>
      </c>
      <c r="Y192" s="32">
        <f t="shared" si="30"/>
        <v>-1.9446933227746703E-2</v>
      </c>
      <c r="Z192" s="33">
        <v>7.0000000000000007E-2</v>
      </c>
      <c r="AA192" s="28">
        <f t="shared" si="31"/>
        <v>435208.69000000006</v>
      </c>
      <c r="AB192" s="28">
        <f t="shared" si="32"/>
        <v>5923036.7000000002</v>
      </c>
    </row>
    <row r="193" spans="1:28" x14ac:dyDescent="0.25">
      <c r="A193" s="27" t="s">
        <v>201</v>
      </c>
      <c r="B193" s="27" t="s">
        <v>456</v>
      </c>
      <c r="C193" s="34">
        <v>8440909</v>
      </c>
      <c r="D193" s="34">
        <v>404040</v>
      </c>
      <c r="E193" s="28">
        <f t="shared" si="22"/>
        <v>8844949</v>
      </c>
      <c r="F193" s="28">
        <v>1582842</v>
      </c>
      <c r="G193" s="28">
        <v>-54903</v>
      </c>
      <c r="H193" s="28">
        <f t="shared" si="23"/>
        <v>1527939</v>
      </c>
      <c r="I193" s="28">
        <v>1058505</v>
      </c>
      <c r="J193" s="29">
        <v>5989746</v>
      </c>
      <c r="K193" s="28">
        <f t="shared" si="24"/>
        <v>17421139</v>
      </c>
      <c r="L193" s="30">
        <v>0.03</v>
      </c>
      <c r="M193" s="30">
        <v>0</v>
      </c>
      <c r="N193" s="30">
        <v>0</v>
      </c>
      <c r="O193" s="30">
        <v>8.414360508601346E-3</v>
      </c>
      <c r="P193" s="30">
        <f t="shared" si="25"/>
        <v>3.8414360508601343E-2</v>
      </c>
      <c r="Q193" s="28">
        <f t="shared" si="26"/>
        <v>18090360.914016455</v>
      </c>
      <c r="R193" s="31">
        <v>1503314</v>
      </c>
      <c r="S193" s="28">
        <v>17800</v>
      </c>
      <c r="T193" s="28">
        <f t="shared" si="27"/>
        <v>1521114</v>
      </c>
      <c r="U193" s="28">
        <v>1113927</v>
      </c>
      <c r="V193" s="29">
        <v>5546560</v>
      </c>
      <c r="W193" s="28">
        <f t="shared" si="28"/>
        <v>9908759.9140164554</v>
      </c>
      <c r="X193" s="28">
        <f t="shared" si="29"/>
        <v>1063810.9140164554</v>
      </c>
      <c r="Y193" s="32">
        <f t="shared" si="30"/>
        <v>0.12027326715128096</v>
      </c>
      <c r="Z193" s="33">
        <v>0.06</v>
      </c>
      <c r="AA193" s="28">
        <f t="shared" si="31"/>
        <v>1045268.34</v>
      </c>
      <c r="AB193" s="28">
        <f t="shared" si="32"/>
        <v>10954028.254016455</v>
      </c>
    </row>
    <row r="194" spans="1:28" x14ac:dyDescent="0.25">
      <c r="A194" s="27" t="s">
        <v>202</v>
      </c>
      <c r="B194" s="27" t="s">
        <v>457</v>
      </c>
      <c r="C194" s="34">
        <v>4821292</v>
      </c>
      <c r="D194" s="34">
        <v>98485</v>
      </c>
      <c r="E194" s="28">
        <f t="shared" si="22"/>
        <v>4919777</v>
      </c>
      <c r="F194" s="28">
        <v>383101</v>
      </c>
      <c r="G194" s="28">
        <v>384</v>
      </c>
      <c r="H194" s="28">
        <f t="shared" si="23"/>
        <v>383485</v>
      </c>
      <c r="I194" s="28">
        <v>216368</v>
      </c>
      <c r="J194" s="29">
        <v>31994</v>
      </c>
      <c r="K194" s="28">
        <f t="shared" si="24"/>
        <v>5551624</v>
      </c>
      <c r="L194" s="30">
        <v>0.03</v>
      </c>
      <c r="M194" s="30">
        <v>9.6000000000000009E-3</v>
      </c>
      <c r="N194" s="30">
        <v>5.9999999999999995E-4</v>
      </c>
      <c r="O194" s="30">
        <v>1.1399999999999999E-2</v>
      </c>
      <c r="P194" s="30">
        <f t="shared" si="25"/>
        <v>5.16E-2</v>
      </c>
      <c r="Q194" s="28">
        <f t="shared" si="26"/>
        <v>5838087.7983999997</v>
      </c>
      <c r="R194" s="31">
        <v>406572</v>
      </c>
      <c r="S194" s="28">
        <v>495</v>
      </c>
      <c r="T194" s="28">
        <f t="shared" si="27"/>
        <v>407067</v>
      </c>
      <c r="U194" s="28">
        <v>192298</v>
      </c>
      <c r="V194" s="29">
        <v>444042</v>
      </c>
      <c r="W194" s="28">
        <f t="shared" si="28"/>
        <v>4794680.7983999997</v>
      </c>
      <c r="X194" s="28">
        <f t="shared" si="29"/>
        <v>-125096.20160000026</v>
      </c>
      <c r="Y194" s="32">
        <f t="shared" si="30"/>
        <v>-2.5427209729221519E-2</v>
      </c>
      <c r="Z194" s="33">
        <v>7.0000000000000007E-2</v>
      </c>
      <c r="AA194" s="28">
        <f t="shared" si="31"/>
        <v>388613.68000000005</v>
      </c>
      <c r="AB194" s="28">
        <f t="shared" si="32"/>
        <v>5183294.4783999994</v>
      </c>
    </row>
    <row r="195" spans="1:28" x14ac:dyDescent="0.25">
      <c r="A195" s="27" t="s">
        <v>203</v>
      </c>
      <c r="B195" s="27" t="s">
        <v>458</v>
      </c>
      <c r="C195" s="34">
        <v>9350531</v>
      </c>
      <c r="D195" s="34">
        <v>404040</v>
      </c>
      <c r="E195" s="28">
        <f t="shared" ref="E195:E246" si="33">SUM(C195:D195)</f>
        <v>9754571</v>
      </c>
      <c r="F195" s="28">
        <v>1056500</v>
      </c>
      <c r="G195" s="28">
        <v>1666</v>
      </c>
      <c r="H195" s="28">
        <f t="shared" ref="H195:H246" si="34">F195+G195</f>
        <v>1058166</v>
      </c>
      <c r="I195" s="28">
        <v>873526</v>
      </c>
      <c r="J195" s="29">
        <v>322974</v>
      </c>
      <c r="K195" s="28">
        <f t="shared" ref="K195:K246" si="35">+E195+H195+I195+J195</f>
        <v>12009237</v>
      </c>
      <c r="L195" s="30">
        <v>0.03</v>
      </c>
      <c r="M195" s="30">
        <v>0</v>
      </c>
      <c r="N195" s="30">
        <v>0</v>
      </c>
      <c r="O195" s="30">
        <v>5.6987788331071916E-3</v>
      </c>
      <c r="P195" s="30">
        <f t="shared" ref="P195:P246" si="36">SUM(L195:O195)</f>
        <v>3.5698778833107188E-2</v>
      </c>
      <c r="Q195" s="28">
        <f t="shared" ref="Q195:Q246" si="37">K195+(K195*P195)</f>
        <v>12437952.095617367</v>
      </c>
      <c r="R195" s="31">
        <v>1266161</v>
      </c>
      <c r="S195" s="28">
        <v>7480</v>
      </c>
      <c r="T195" s="28">
        <f t="shared" ref="T195:T246" si="38">+R195+S195</f>
        <v>1273641</v>
      </c>
      <c r="U195" s="28">
        <v>836939</v>
      </c>
      <c r="V195" s="29">
        <v>1482945</v>
      </c>
      <c r="W195" s="28">
        <f t="shared" ref="W195:W246" si="39">Q195-T195-U195-V195</f>
        <v>8844427.095617367</v>
      </c>
      <c r="X195" s="28">
        <f t="shared" ref="X195:X246" si="40">W195-E195</f>
        <v>-910143.90438263305</v>
      </c>
      <c r="Y195" s="32">
        <f t="shared" ref="Y195:Y247" si="41">X195/E195</f>
        <v>-9.3304349764088343E-2</v>
      </c>
      <c r="Z195" s="33">
        <v>0.06</v>
      </c>
      <c r="AA195" s="28">
        <f t="shared" ref="AA195:AA246" si="42">Z195*K195</f>
        <v>720554.22</v>
      </c>
      <c r="AB195" s="28">
        <f t="shared" si="32"/>
        <v>9564981.3156173676</v>
      </c>
    </row>
    <row r="196" spans="1:28" x14ac:dyDescent="0.25">
      <c r="A196" s="27" t="s">
        <v>204</v>
      </c>
      <c r="B196" s="27" t="s">
        <v>459</v>
      </c>
      <c r="C196" s="34">
        <v>5656566</v>
      </c>
      <c r="D196" s="34">
        <v>280547</v>
      </c>
      <c r="E196" s="28">
        <f t="shared" si="33"/>
        <v>5937113</v>
      </c>
      <c r="F196" s="28">
        <v>589841</v>
      </c>
      <c r="G196" s="28">
        <v>1229</v>
      </c>
      <c r="H196" s="28">
        <f t="shared" si="34"/>
        <v>591070</v>
      </c>
      <c r="I196" s="28">
        <v>533021</v>
      </c>
      <c r="J196" s="29">
        <v>43481</v>
      </c>
      <c r="K196" s="28">
        <f t="shared" si="35"/>
        <v>7104685</v>
      </c>
      <c r="L196" s="30">
        <v>0.03</v>
      </c>
      <c r="M196" s="30">
        <v>0</v>
      </c>
      <c r="N196" s="30">
        <v>0</v>
      </c>
      <c r="O196" s="30">
        <v>9.2307692307692316E-3</v>
      </c>
      <c r="P196" s="30">
        <f t="shared" si="36"/>
        <v>3.9230769230769229E-2</v>
      </c>
      <c r="Q196" s="28">
        <f t="shared" si="37"/>
        <v>7383407.2576923072</v>
      </c>
      <c r="R196" s="31">
        <v>552040</v>
      </c>
      <c r="S196" s="28">
        <v>49</v>
      </c>
      <c r="T196" s="28">
        <f t="shared" si="38"/>
        <v>552089</v>
      </c>
      <c r="U196" s="28">
        <v>440277</v>
      </c>
      <c r="V196" s="29">
        <v>441590</v>
      </c>
      <c r="W196" s="28">
        <f t="shared" si="39"/>
        <v>5949451.2576923072</v>
      </c>
      <c r="X196" s="28">
        <f t="shared" si="40"/>
        <v>12338.257692307234</v>
      </c>
      <c r="Y196" s="32">
        <f t="shared" si="41"/>
        <v>2.0781578003159504E-3</v>
      </c>
      <c r="Z196" s="33">
        <v>7.0000000000000007E-2</v>
      </c>
      <c r="AA196" s="28">
        <f t="shared" si="42"/>
        <v>497327.95000000007</v>
      </c>
      <c r="AB196" s="28">
        <f t="shared" ref="AB196:AB246" si="43">AA196+W196</f>
        <v>6446779.2076923074</v>
      </c>
    </row>
    <row r="197" spans="1:28" x14ac:dyDescent="0.25">
      <c r="A197" s="27" t="s">
        <v>205</v>
      </c>
      <c r="B197" s="27" t="s">
        <v>460</v>
      </c>
      <c r="C197" s="34">
        <v>3637353</v>
      </c>
      <c r="D197" s="34">
        <v>133382</v>
      </c>
      <c r="E197" s="28">
        <f t="shared" si="33"/>
        <v>3770735</v>
      </c>
      <c r="F197" s="28">
        <v>235820</v>
      </c>
      <c r="G197" s="28">
        <v>454</v>
      </c>
      <c r="H197" s="28">
        <f t="shared" si="34"/>
        <v>236274</v>
      </c>
      <c r="I197" s="28">
        <v>178741</v>
      </c>
      <c r="J197" s="29">
        <v>215349</v>
      </c>
      <c r="K197" s="28">
        <f t="shared" si="35"/>
        <v>4401099</v>
      </c>
      <c r="L197" s="30">
        <v>0.03</v>
      </c>
      <c r="M197" s="30">
        <v>0</v>
      </c>
      <c r="N197" s="30">
        <v>0</v>
      </c>
      <c r="O197" s="30">
        <v>8.3720930232558128E-3</v>
      </c>
      <c r="P197" s="30">
        <f t="shared" si="36"/>
        <v>3.837209302325581E-2</v>
      </c>
      <c r="Q197" s="28">
        <f t="shared" si="37"/>
        <v>4569978.3802325577</v>
      </c>
      <c r="R197" s="31">
        <v>233245</v>
      </c>
      <c r="S197" s="28">
        <v>507</v>
      </c>
      <c r="T197" s="28">
        <f t="shared" si="38"/>
        <v>233752</v>
      </c>
      <c r="U197" s="28">
        <v>174905</v>
      </c>
      <c r="V197" s="29">
        <v>614385</v>
      </c>
      <c r="W197" s="28">
        <f t="shared" si="39"/>
        <v>3546936.3802325577</v>
      </c>
      <c r="X197" s="28">
        <f t="shared" si="40"/>
        <v>-223798.61976744235</v>
      </c>
      <c r="Y197" s="32">
        <f t="shared" si="41"/>
        <v>-5.9351457943197371E-2</v>
      </c>
      <c r="Z197" s="33">
        <v>7.0000000000000007E-2</v>
      </c>
      <c r="AA197" s="28">
        <f t="shared" si="42"/>
        <v>308076.93000000005</v>
      </c>
      <c r="AB197" s="28">
        <f t="shared" si="43"/>
        <v>3855013.3102325578</v>
      </c>
    </row>
    <row r="198" spans="1:28" x14ac:dyDescent="0.25">
      <c r="A198" s="27" t="s">
        <v>206</v>
      </c>
      <c r="B198" s="27" t="s">
        <v>461</v>
      </c>
      <c r="C198" s="34">
        <v>11626263</v>
      </c>
      <c r="D198" s="34">
        <v>1717172</v>
      </c>
      <c r="E198" s="28">
        <f t="shared" si="33"/>
        <v>13343435</v>
      </c>
      <c r="F198" s="28">
        <v>1570873</v>
      </c>
      <c r="G198" s="28">
        <v>4397</v>
      </c>
      <c r="H198" s="28">
        <f t="shared" si="34"/>
        <v>1575270</v>
      </c>
      <c r="I198" s="28">
        <v>1200118</v>
      </c>
      <c r="J198" s="29">
        <v>9806450</v>
      </c>
      <c r="K198" s="28">
        <f t="shared" si="35"/>
        <v>25925273</v>
      </c>
      <c r="L198" s="30">
        <v>0.03</v>
      </c>
      <c r="M198" s="30">
        <v>2.8691983122362871E-2</v>
      </c>
      <c r="N198" s="30">
        <v>5.1424050632911389E-3</v>
      </c>
      <c r="O198" s="30">
        <v>7.9905063291139233E-3</v>
      </c>
      <c r="P198" s="30">
        <f t="shared" si="36"/>
        <v>7.1824894514767937E-2</v>
      </c>
      <c r="Q198" s="28">
        <f t="shared" si="37"/>
        <v>27787352.998491563</v>
      </c>
      <c r="R198" s="31">
        <v>1441845</v>
      </c>
      <c r="S198" s="28">
        <v>6209</v>
      </c>
      <c r="T198" s="28">
        <f t="shared" si="38"/>
        <v>1448054</v>
      </c>
      <c r="U198" s="28">
        <v>1302327</v>
      </c>
      <c r="V198" s="29">
        <v>10934260</v>
      </c>
      <c r="W198" s="28">
        <f t="shared" si="39"/>
        <v>14102711.998491563</v>
      </c>
      <c r="X198" s="28">
        <f t="shared" si="40"/>
        <v>759276.9984915629</v>
      </c>
      <c r="Y198" s="32">
        <f t="shared" si="41"/>
        <v>5.6902664006049632E-2</v>
      </c>
      <c r="Z198" s="33">
        <v>0.06</v>
      </c>
      <c r="AA198" s="28">
        <f t="shared" si="42"/>
        <v>1555516.38</v>
      </c>
      <c r="AB198" s="28">
        <f t="shared" si="43"/>
        <v>15658228.378491562</v>
      </c>
    </row>
    <row r="199" spans="1:28" x14ac:dyDescent="0.25">
      <c r="A199" s="27" t="s">
        <v>207</v>
      </c>
      <c r="B199" s="27" t="s">
        <v>462</v>
      </c>
      <c r="C199" s="34">
        <v>2974747</v>
      </c>
      <c r="D199" s="34">
        <v>0</v>
      </c>
      <c r="E199" s="28">
        <f t="shared" si="33"/>
        <v>2974747</v>
      </c>
      <c r="F199" s="28">
        <v>192313</v>
      </c>
      <c r="G199" s="28">
        <v>0</v>
      </c>
      <c r="H199" s="28">
        <f t="shared" si="34"/>
        <v>192313</v>
      </c>
      <c r="I199" s="28">
        <v>173472</v>
      </c>
      <c r="J199" s="29">
        <v>276734</v>
      </c>
      <c r="K199" s="28">
        <f t="shared" si="35"/>
        <v>3617266</v>
      </c>
      <c r="L199" s="30">
        <v>0.03</v>
      </c>
      <c r="M199" s="30">
        <v>5.6603773584905665E-3</v>
      </c>
      <c r="N199" s="30">
        <v>4.2452830188679245E-3</v>
      </c>
      <c r="O199" s="30">
        <v>1.4150943396226414E-3</v>
      </c>
      <c r="P199" s="30">
        <f t="shared" si="36"/>
        <v>4.1320754716981128E-2</v>
      </c>
      <c r="Q199" s="28">
        <f t="shared" si="37"/>
        <v>3766734.1611320754</v>
      </c>
      <c r="R199" s="31">
        <v>258746</v>
      </c>
      <c r="S199" s="28">
        <v>0</v>
      </c>
      <c r="T199" s="28">
        <f t="shared" si="38"/>
        <v>258746</v>
      </c>
      <c r="U199" s="28">
        <v>157733</v>
      </c>
      <c r="V199" s="29">
        <v>503382</v>
      </c>
      <c r="W199" s="28">
        <f t="shared" si="39"/>
        <v>2846873.1611320754</v>
      </c>
      <c r="X199" s="28">
        <f t="shared" si="40"/>
        <v>-127873.83886792464</v>
      </c>
      <c r="Y199" s="32">
        <f t="shared" si="41"/>
        <v>-4.2986458635952789E-2</v>
      </c>
      <c r="Z199" s="33">
        <v>7.0000000000000007E-2</v>
      </c>
      <c r="AA199" s="28">
        <f t="shared" si="42"/>
        <v>253208.62000000002</v>
      </c>
      <c r="AB199" s="28">
        <f t="shared" si="43"/>
        <v>3100081.7811320755</v>
      </c>
    </row>
    <row r="200" spans="1:28" x14ac:dyDescent="0.25">
      <c r="A200" s="27" t="s">
        <v>208</v>
      </c>
      <c r="B200" s="27" t="s">
        <v>463</v>
      </c>
      <c r="C200" s="34">
        <v>3471297</v>
      </c>
      <c r="D200" s="34">
        <v>93232</v>
      </c>
      <c r="E200" s="28">
        <f t="shared" si="33"/>
        <v>3564529</v>
      </c>
      <c r="F200" s="28">
        <v>292535</v>
      </c>
      <c r="G200" s="28">
        <v>686</v>
      </c>
      <c r="H200" s="28">
        <f t="shared" si="34"/>
        <v>293221</v>
      </c>
      <c r="I200" s="28">
        <v>180611</v>
      </c>
      <c r="J200" s="29">
        <v>40367</v>
      </c>
      <c r="K200" s="28">
        <f t="shared" si="35"/>
        <v>4078728</v>
      </c>
      <c r="L200" s="30">
        <v>0.03</v>
      </c>
      <c r="M200" s="30">
        <v>9.0909090909090922E-3</v>
      </c>
      <c r="N200" s="30">
        <v>6.8181818181818176E-4</v>
      </c>
      <c r="O200" s="30">
        <v>0</v>
      </c>
      <c r="P200" s="30">
        <f t="shared" si="36"/>
        <v>3.9772727272727272E-2</v>
      </c>
      <c r="Q200" s="28">
        <f t="shared" si="37"/>
        <v>4240950.1363636367</v>
      </c>
      <c r="R200" s="31">
        <v>320004</v>
      </c>
      <c r="S200" s="28">
        <v>1122</v>
      </c>
      <c r="T200" s="28">
        <f t="shared" si="38"/>
        <v>321126</v>
      </c>
      <c r="U200" s="28">
        <v>145243</v>
      </c>
      <c r="V200" s="29">
        <v>386680</v>
      </c>
      <c r="W200" s="28">
        <f t="shared" si="39"/>
        <v>3387901.1363636367</v>
      </c>
      <c r="X200" s="28">
        <f t="shared" si="40"/>
        <v>-176627.8636363633</v>
      </c>
      <c r="Y200" s="32">
        <f t="shared" si="41"/>
        <v>-4.9551529426850871E-2</v>
      </c>
      <c r="Z200" s="33">
        <v>7.0000000000000007E-2</v>
      </c>
      <c r="AA200" s="28">
        <f t="shared" si="42"/>
        <v>285510.96000000002</v>
      </c>
      <c r="AB200" s="28">
        <f t="shared" si="43"/>
        <v>3673412.0963636367</v>
      </c>
    </row>
    <row r="201" spans="1:28" x14ac:dyDescent="0.25">
      <c r="A201" s="27" t="s">
        <v>209</v>
      </c>
      <c r="B201" s="27" t="s">
        <v>464</v>
      </c>
      <c r="C201" s="34">
        <v>6731325</v>
      </c>
      <c r="D201" s="34">
        <v>505051</v>
      </c>
      <c r="E201" s="28">
        <f t="shared" si="33"/>
        <v>7236376</v>
      </c>
      <c r="F201" s="28">
        <v>487049</v>
      </c>
      <c r="G201" s="28">
        <v>2111</v>
      </c>
      <c r="H201" s="28">
        <f t="shared" si="34"/>
        <v>489160</v>
      </c>
      <c r="I201" s="28">
        <v>440059</v>
      </c>
      <c r="J201" s="29">
        <v>757016</v>
      </c>
      <c r="K201" s="28">
        <f t="shared" si="35"/>
        <v>8922611</v>
      </c>
      <c r="L201" s="30">
        <v>0.03</v>
      </c>
      <c r="M201" s="30">
        <v>0</v>
      </c>
      <c r="N201" s="30">
        <v>0</v>
      </c>
      <c r="O201" s="30">
        <v>7.3232323232323227E-3</v>
      </c>
      <c r="P201" s="30">
        <f t="shared" si="36"/>
        <v>3.7323232323232321E-2</v>
      </c>
      <c r="Q201" s="28">
        <f t="shared" si="37"/>
        <v>9255631.683282828</v>
      </c>
      <c r="R201" s="31">
        <v>789269</v>
      </c>
      <c r="S201" s="28">
        <v>27907</v>
      </c>
      <c r="T201" s="28">
        <f t="shared" si="38"/>
        <v>817176</v>
      </c>
      <c r="U201" s="28">
        <v>407386</v>
      </c>
      <c r="V201" s="29">
        <v>1314475</v>
      </c>
      <c r="W201" s="28">
        <f t="shared" si="39"/>
        <v>6716594.683282828</v>
      </c>
      <c r="X201" s="28">
        <f t="shared" si="40"/>
        <v>-519781.31671717204</v>
      </c>
      <c r="Y201" s="32">
        <f t="shared" si="41"/>
        <v>-7.1828953707929494E-2</v>
      </c>
      <c r="Z201" s="33">
        <v>0.06</v>
      </c>
      <c r="AA201" s="28">
        <f t="shared" si="42"/>
        <v>535356.66</v>
      </c>
      <c r="AB201" s="28">
        <f t="shared" si="43"/>
        <v>7251951.3432828281</v>
      </c>
    </row>
    <row r="202" spans="1:28" x14ac:dyDescent="0.25">
      <c r="A202" s="27" t="s">
        <v>210</v>
      </c>
      <c r="B202" s="27" t="s">
        <v>465</v>
      </c>
      <c r="C202" s="34">
        <v>41626690</v>
      </c>
      <c r="D202" s="34">
        <v>0</v>
      </c>
      <c r="E202" s="28">
        <f t="shared" si="33"/>
        <v>41626690</v>
      </c>
      <c r="F202" s="28">
        <v>6900829</v>
      </c>
      <c r="G202" s="28">
        <v>74632</v>
      </c>
      <c r="H202" s="28">
        <f t="shared" si="34"/>
        <v>6975461</v>
      </c>
      <c r="I202" s="28">
        <v>7159965</v>
      </c>
      <c r="J202" s="29">
        <v>49766501</v>
      </c>
      <c r="K202" s="28">
        <f t="shared" si="35"/>
        <v>105528617</v>
      </c>
      <c r="L202" s="30">
        <v>0.03</v>
      </c>
      <c r="M202" s="30">
        <v>0</v>
      </c>
      <c r="N202" s="30">
        <v>5.6216931216931216E-4</v>
      </c>
      <c r="O202" s="30">
        <v>6.6137566137566134E-3</v>
      </c>
      <c r="P202" s="30">
        <f t="shared" si="36"/>
        <v>3.7175925925925925E-2</v>
      </c>
      <c r="Q202" s="28">
        <f t="shared" si="37"/>
        <v>109451741.0486574</v>
      </c>
      <c r="R202" s="31">
        <v>6586508</v>
      </c>
      <c r="S202" s="28">
        <v>170010</v>
      </c>
      <c r="T202" s="28">
        <f t="shared" si="38"/>
        <v>6756518</v>
      </c>
      <c r="U202" s="28">
        <v>7446162</v>
      </c>
      <c r="V202" s="29">
        <v>52246395</v>
      </c>
      <c r="W202" s="28">
        <f t="shared" si="39"/>
        <v>43002666.048657402</v>
      </c>
      <c r="X202" s="28">
        <f t="shared" si="40"/>
        <v>1375976.0486574024</v>
      </c>
      <c r="Y202" s="32">
        <f t="shared" si="41"/>
        <v>3.3055139590906758E-2</v>
      </c>
      <c r="Z202" s="33">
        <v>0.05</v>
      </c>
      <c r="AA202" s="28">
        <f t="shared" si="42"/>
        <v>5276430.8500000006</v>
      </c>
      <c r="AB202" s="28">
        <f t="shared" si="43"/>
        <v>48279096.898657404</v>
      </c>
    </row>
    <row r="203" spans="1:28" x14ac:dyDescent="0.25">
      <c r="A203" s="27" t="s">
        <v>211</v>
      </c>
      <c r="B203" s="27" t="s">
        <v>466</v>
      </c>
      <c r="C203" s="34">
        <v>78787878</v>
      </c>
      <c r="D203" s="34">
        <v>2095960</v>
      </c>
      <c r="E203" s="28">
        <f t="shared" si="33"/>
        <v>80883838</v>
      </c>
      <c r="F203" s="28">
        <v>11891009</v>
      </c>
      <c r="G203" s="28">
        <v>35515</v>
      </c>
      <c r="H203" s="28">
        <f t="shared" si="34"/>
        <v>11926524</v>
      </c>
      <c r="I203" s="28">
        <v>8470633</v>
      </c>
      <c r="J203" s="29">
        <v>32240211</v>
      </c>
      <c r="K203" s="28">
        <f t="shared" si="35"/>
        <v>133521206</v>
      </c>
      <c r="L203" s="30">
        <v>0.03</v>
      </c>
      <c r="M203" s="30">
        <v>0</v>
      </c>
      <c r="N203" s="30">
        <v>2.1895929933024214E-4</v>
      </c>
      <c r="O203" s="30">
        <v>4.1087068521380729E-3</v>
      </c>
      <c r="P203" s="30">
        <f t="shared" si="36"/>
        <v>3.4327666151468317E-2</v>
      </c>
      <c r="Q203" s="28">
        <f t="shared" si="37"/>
        <v>138104677.38370943</v>
      </c>
      <c r="R203" s="31">
        <v>12475325</v>
      </c>
      <c r="S203" s="28">
        <v>57879</v>
      </c>
      <c r="T203" s="28">
        <f t="shared" si="38"/>
        <v>12533204</v>
      </c>
      <c r="U203" s="28">
        <v>8703056</v>
      </c>
      <c r="V203" s="29">
        <v>28672225</v>
      </c>
      <c r="W203" s="28">
        <f t="shared" si="39"/>
        <v>88196192.383709431</v>
      </c>
      <c r="X203" s="28">
        <f t="shared" si="40"/>
        <v>7312354.3837094307</v>
      </c>
      <c r="Y203" s="32">
        <f t="shared" si="41"/>
        <v>9.0405630649097415E-2</v>
      </c>
      <c r="Z203" s="33">
        <v>0.04</v>
      </c>
      <c r="AA203" s="28">
        <f t="shared" si="42"/>
        <v>5340848.24</v>
      </c>
      <c r="AB203" s="28">
        <f t="shared" si="43"/>
        <v>93537040.623709425</v>
      </c>
    </row>
    <row r="204" spans="1:28" x14ac:dyDescent="0.25">
      <c r="A204" s="27" t="s">
        <v>212</v>
      </c>
      <c r="B204" s="27" t="s">
        <v>467</v>
      </c>
      <c r="C204" s="34">
        <v>40153484</v>
      </c>
      <c r="D204" s="34">
        <v>1818182</v>
      </c>
      <c r="E204" s="28">
        <f t="shared" si="33"/>
        <v>41971666</v>
      </c>
      <c r="F204" s="28">
        <v>5579796</v>
      </c>
      <c r="G204" s="28">
        <v>272</v>
      </c>
      <c r="H204" s="28">
        <f t="shared" si="34"/>
        <v>5580068</v>
      </c>
      <c r="I204" s="28">
        <v>3034830</v>
      </c>
      <c r="J204" s="29">
        <v>19917450</v>
      </c>
      <c r="K204" s="28">
        <f t="shared" si="35"/>
        <v>70504014</v>
      </c>
      <c r="L204" s="30">
        <v>0.03</v>
      </c>
      <c r="M204" s="30">
        <v>2.9769736842105262E-2</v>
      </c>
      <c r="N204" s="30">
        <v>6.4144736842105263E-4</v>
      </c>
      <c r="O204" s="30">
        <v>1.6036184210526316E-3</v>
      </c>
      <c r="P204" s="30">
        <f t="shared" si="36"/>
        <v>6.201480263157895E-2</v>
      </c>
      <c r="Q204" s="28">
        <f t="shared" si="37"/>
        <v>74876306.512944072</v>
      </c>
      <c r="R204" s="31">
        <v>6711263</v>
      </c>
      <c r="S204" s="28">
        <v>256826</v>
      </c>
      <c r="T204" s="28">
        <f t="shared" si="38"/>
        <v>6968089</v>
      </c>
      <c r="U204" s="28">
        <v>3626959</v>
      </c>
      <c r="V204" s="29">
        <v>23145814</v>
      </c>
      <c r="W204" s="28">
        <f t="shared" si="39"/>
        <v>41135444.512944072</v>
      </c>
      <c r="X204" s="28">
        <f t="shared" si="40"/>
        <v>-836221.48705592752</v>
      </c>
      <c r="Y204" s="32">
        <f t="shared" si="41"/>
        <v>-1.9923476162607593E-2</v>
      </c>
      <c r="Z204" s="33">
        <v>0.05</v>
      </c>
      <c r="AA204" s="28">
        <f t="shared" si="42"/>
        <v>3525200.7</v>
      </c>
      <c r="AB204" s="28">
        <f t="shared" si="43"/>
        <v>44660645.212944075</v>
      </c>
    </row>
    <row r="205" spans="1:28" x14ac:dyDescent="0.25">
      <c r="A205" s="27" t="s">
        <v>213</v>
      </c>
      <c r="B205" s="27" t="s">
        <v>468</v>
      </c>
      <c r="C205" s="34">
        <v>14075757</v>
      </c>
      <c r="D205" s="34">
        <v>3570707</v>
      </c>
      <c r="E205" s="28">
        <f t="shared" si="33"/>
        <v>17646464</v>
      </c>
      <c r="F205" s="28">
        <v>2894948</v>
      </c>
      <c r="G205" s="28">
        <v>133652</v>
      </c>
      <c r="H205" s="28">
        <f t="shared" si="34"/>
        <v>3028600</v>
      </c>
      <c r="I205" s="28">
        <v>848363</v>
      </c>
      <c r="J205" s="29">
        <v>1172643</v>
      </c>
      <c r="K205" s="28">
        <f t="shared" si="35"/>
        <v>22696070</v>
      </c>
      <c r="L205" s="30">
        <v>0.03</v>
      </c>
      <c r="M205" s="30">
        <v>9.7649186256781196E-3</v>
      </c>
      <c r="N205" s="30">
        <v>0</v>
      </c>
      <c r="O205" s="30">
        <v>4.2043399638336341E-3</v>
      </c>
      <c r="P205" s="30">
        <f t="shared" si="36"/>
        <v>4.3969258589511749E-2</v>
      </c>
      <c r="Q205" s="28">
        <f t="shared" si="37"/>
        <v>23693999.37079566</v>
      </c>
      <c r="R205" s="31">
        <v>3098299</v>
      </c>
      <c r="S205" s="28">
        <v>243403</v>
      </c>
      <c r="T205" s="28">
        <f t="shared" si="38"/>
        <v>3341702</v>
      </c>
      <c r="U205" s="28">
        <v>776157</v>
      </c>
      <c r="V205" s="29">
        <v>2921829</v>
      </c>
      <c r="W205" s="28">
        <f t="shared" si="39"/>
        <v>16654311.37079566</v>
      </c>
      <c r="X205" s="28">
        <f t="shared" si="40"/>
        <v>-992152.62920434028</v>
      </c>
      <c r="Y205" s="32">
        <f t="shared" si="41"/>
        <v>-5.6223877441074897E-2</v>
      </c>
      <c r="Z205" s="33">
        <v>0.06</v>
      </c>
      <c r="AA205" s="28">
        <f t="shared" si="42"/>
        <v>1361764.2</v>
      </c>
      <c r="AB205" s="28">
        <f t="shared" si="43"/>
        <v>18016075.570795659</v>
      </c>
    </row>
    <row r="206" spans="1:28" x14ac:dyDescent="0.25">
      <c r="A206" s="27" t="s">
        <v>214</v>
      </c>
      <c r="B206" s="27" t="s">
        <v>469</v>
      </c>
      <c r="C206" s="34">
        <v>9113567</v>
      </c>
      <c r="D206" s="34">
        <v>0</v>
      </c>
      <c r="E206" s="28">
        <f t="shared" si="33"/>
        <v>9113567</v>
      </c>
      <c r="F206" s="28">
        <v>1091064</v>
      </c>
      <c r="G206" s="28">
        <v>12924</v>
      </c>
      <c r="H206" s="28">
        <f t="shared" si="34"/>
        <v>1103988</v>
      </c>
      <c r="I206" s="28">
        <v>771668</v>
      </c>
      <c r="J206" s="29">
        <v>157476</v>
      </c>
      <c r="K206" s="28">
        <f t="shared" si="35"/>
        <v>11146699</v>
      </c>
      <c r="L206" s="30">
        <v>0.03</v>
      </c>
      <c r="M206" s="30">
        <v>7.480314960629922E-3</v>
      </c>
      <c r="N206" s="30">
        <v>0</v>
      </c>
      <c r="O206" s="30">
        <v>2.0669291338582677E-3</v>
      </c>
      <c r="P206" s="30">
        <f t="shared" si="36"/>
        <v>3.954724409448819E-2</v>
      </c>
      <c r="Q206" s="28">
        <f t="shared" si="37"/>
        <v>11587520.226200787</v>
      </c>
      <c r="R206" s="31">
        <v>1137036</v>
      </c>
      <c r="S206" s="28">
        <v>3702</v>
      </c>
      <c r="T206" s="28">
        <f t="shared" si="38"/>
        <v>1140738</v>
      </c>
      <c r="U206" s="28">
        <v>785728</v>
      </c>
      <c r="V206" s="29">
        <v>1884669</v>
      </c>
      <c r="W206" s="28">
        <f t="shared" si="39"/>
        <v>7776385.2262007874</v>
      </c>
      <c r="X206" s="28">
        <f t="shared" si="40"/>
        <v>-1337181.7737992126</v>
      </c>
      <c r="Y206" s="32">
        <f t="shared" si="41"/>
        <v>-0.14672430386469015</v>
      </c>
      <c r="Z206" s="33">
        <v>0.06</v>
      </c>
      <c r="AA206" s="28">
        <f t="shared" si="42"/>
        <v>668801.93999999994</v>
      </c>
      <c r="AB206" s="28">
        <f t="shared" si="43"/>
        <v>8445187.1662007868</v>
      </c>
    </row>
    <row r="207" spans="1:28" x14ac:dyDescent="0.25">
      <c r="A207" s="27" t="s">
        <v>215</v>
      </c>
      <c r="B207" s="27" t="s">
        <v>470</v>
      </c>
      <c r="C207" s="34">
        <v>3814869</v>
      </c>
      <c r="D207" s="34">
        <v>219192</v>
      </c>
      <c r="E207" s="28">
        <f t="shared" si="33"/>
        <v>4034061</v>
      </c>
      <c r="F207" s="28">
        <v>526643</v>
      </c>
      <c r="G207" s="28">
        <v>1555</v>
      </c>
      <c r="H207" s="28">
        <f t="shared" si="34"/>
        <v>528198</v>
      </c>
      <c r="I207" s="28">
        <v>302377</v>
      </c>
      <c r="J207" s="29">
        <v>2896950</v>
      </c>
      <c r="K207" s="28">
        <f t="shared" si="35"/>
        <v>7761586</v>
      </c>
      <c r="L207" s="30">
        <v>0.03</v>
      </c>
      <c r="M207" s="30">
        <v>0</v>
      </c>
      <c r="N207" s="30">
        <v>0</v>
      </c>
      <c r="O207" s="30">
        <v>3.0000000000000001E-3</v>
      </c>
      <c r="P207" s="30">
        <f t="shared" si="36"/>
        <v>3.3000000000000002E-2</v>
      </c>
      <c r="Q207" s="28">
        <f t="shared" si="37"/>
        <v>8017718.3380000005</v>
      </c>
      <c r="R207" s="31">
        <v>492089</v>
      </c>
      <c r="S207" s="28">
        <v>1749</v>
      </c>
      <c r="T207" s="28">
        <f t="shared" si="38"/>
        <v>493838</v>
      </c>
      <c r="U207" s="28">
        <v>287321</v>
      </c>
      <c r="V207" s="29">
        <v>2612272</v>
      </c>
      <c r="W207" s="28">
        <f t="shared" si="39"/>
        <v>4624287.3380000005</v>
      </c>
      <c r="X207" s="28">
        <f t="shared" si="40"/>
        <v>590226.33800000045</v>
      </c>
      <c r="Y207" s="32">
        <f t="shared" si="41"/>
        <v>0.14631071220787203</v>
      </c>
      <c r="Z207" s="33">
        <v>0.06</v>
      </c>
      <c r="AA207" s="28">
        <f t="shared" si="42"/>
        <v>465695.16</v>
      </c>
      <c r="AB207" s="28">
        <f t="shared" si="43"/>
        <v>5089982.4980000006</v>
      </c>
    </row>
    <row r="208" spans="1:28" x14ac:dyDescent="0.25">
      <c r="A208" s="27" t="s">
        <v>216</v>
      </c>
      <c r="B208" s="27" t="s">
        <v>471</v>
      </c>
      <c r="C208" s="34">
        <v>10604218</v>
      </c>
      <c r="D208" s="34">
        <v>1669394</v>
      </c>
      <c r="E208" s="28">
        <f t="shared" si="33"/>
        <v>12273612</v>
      </c>
      <c r="F208" s="28">
        <v>1134220</v>
      </c>
      <c r="G208" s="28">
        <v>6339</v>
      </c>
      <c r="H208" s="28">
        <f t="shared" si="34"/>
        <v>1140559</v>
      </c>
      <c r="I208" s="28">
        <v>967097</v>
      </c>
      <c r="J208" s="29">
        <v>255128</v>
      </c>
      <c r="K208" s="28">
        <f t="shared" si="35"/>
        <v>14636396</v>
      </c>
      <c r="L208" s="30">
        <v>0.03</v>
      </c>
      <c r="M208" s="30">
        <v>0</v>
      </c>
      <c r="N208" s="30">
        <v>5.6872037914691947E-4</v>
      </c>
      <c r="O208" s="30">
        <v>9.9526066350710905E-4</v>
      </c>
      <c r="P208" s="30">
        <f t="shared" si="36"/>
        <v>3.1563981042654031E-2</v>
      </c>
      <c r="Q208" s="28">
        <f t="shared" si="37"/>
        <v>15098378.925876778</v>
      </c>
      <c r="R208" s="31">
        <v>1153249</v>
      </c>
      <c r="S208" s="28">
        <v>6768</v>
      </c>
      <c r="T208" s="28">
        <f t="shared" si="38"/>
        <v>1160017</v>
      </c>
      <c r="U208" s="28">
        <v>1039031</v>
      </c>
      <c r="V208" s="29">
        <v>1749145</v>
      </c>
      <c r="W208" s="28">
        <f t="shared" si="39"/>
        <v>11150185.925876778</v>
      </c>
      <c r="X208" s="28">
        <f t="shared" si="40"/>
        <v>-1123426.0741232224</v>
      </c>
      <c r="Y208" s="32">
        <f t="shared" si="41"/>
        <v>-9.1531822427108042E-2</v>
      </c>
      <c r="Z208" s="33">
        <v>0.06</v>
      </c>
      <c r="AA208" s="28">
        <f t="shared" si="42"/>
        <v>878183.76</v>
      </c>
      <c r="AB208" s="28">
        <f t="shared" si="43"/>
        <v>12028369.685876777</v>
      </c>
    </row>
    <row r="209" spans="1:28" x14ac:dyDescent="0.25">
      <c r="A209" s="27" t="s">
        <v>217</v>
      </c>
      <c r="B209" s="27" t="s">
        <v>472</v>
      </c>
      <c r="C209" s="34">
        <v>3837374</v>
      </c>
      <c r="D209" s="34">
        <v>663000</v>
      </c>
      <c r="E209" s="28">
        <f t="shared" si="33"/>
        <v>4500374</v>
      </c>
      <c r="F209" s="28">
        <v>262624</v>
      </c>
      <c r="G209" s="28">
        <v>2641</v>
      </c>
      <c r="H209" s="28">
        <f t="shared" si="34"/>
        <v>265265</v>
      </c>
      <c r="I209" s="28">
        <v>142472</v>
      </c>
      <c r="J209" s="29">
        <v>733335</v>
      </c>
      <c r="K209" s="28">
        <f t="shared" si="35"/>
        <v>5641446</v>
      </c>
      <c r="L209" s="30">
        <v>0.03</v>
      </c>
      <c r="M209" s="30">
        <v>6.2745098039215692E-3</v>
      </c>
      <c r="N209" s="30">
        <v>0</v>
      </c>
      <c r="O209" s="30">
        <v>7.6470588235294113E-3</v>
      </c>
      <c r="P209" s="30">
        <f t="shared" si="36"/>
        <v>4.3921568627450974E-2</v>
      </c>
      <c r="Q209" s="28">
        <f t="shared" si="37"/>
        <v>5889227.1576470584</v>
      </c>
      <c r="R209" s="31">
        <v>290459</v>
      </c>
      <c r="S209" s="28">
        <v>2732</v>
      </c>
      <c r="T209" s="28">
        <f t="shared" si="38"/>
        <v>293191</v>
      </c>
      <c r="U209" s="28">
        <v>142738</v>
      </c>
      <c r="V209" s="29">
        <v>1126662</v>
      </c>
      <c r="W209" s="28">
        <f t="shared" si="39"/>
        <v>4326636.1576470584</v>
      </c>
      <c r="X209" s="28">
        <f t="shared" si="40"/>
        <v>-173737.84235294163</v>
      </c>
      <c r="Y209" s="32">
        <f t="shared" si="41"/>
        <v>-3.8605200890624122E-2</v>
      </c>
      <c r="Z209" s="33">
        <v>7.0000000000000007E-2</v>
      </c>
      <c r="AA209" s="28">
        <f t="shared" si="42"/>
        <v>394901.22000000003</v>
      </c>
      <c r="AB209" s="28">
        <f t="shared" si="43"/>
        <v>4721537.3776470581</v>
      </c>
    </row>
    <row r="210" spans="1:28" x14ac:dyDescent="0.25">
      <c r="A210" s="27" t="s">
        <v>218</v>
      </c>
      <c r="B210" s="27" t="s">
        <v>473</v>
      </c>
      <c r="C210" s="34">
        <v>2821439</v>
      </c>
      <c r="D210" s="34">
        <v>280808</v>
      </c>
      <c r="E210" s="28">
        <f t="shared" si="33"/>
        <v>3102247</v>
      </c>
      <c r="F210" s="28">
        <v>402365</v>
      </c>
      <c r="G210" s="28">
        <v>2363</v>
      </c>
      <c r="H210" s="28">
        <f t="shared" si="34"/>
        <v>404728</v>
      </c>
      <c r="I210" s="28">
        <v>294137</v>
      </c>
      <c r="J210" s="29">
        <v>3108203</v>
      </c>
      <c r="K210" s="28">
        <f t="shared" si="35"/>
        <v>6909315</v>
      </c>
      <c r="L210" s="30">
        <v>0.03</v>
      </c>
      <c r="M210" s="30">
        <v>0</v>
      </c>
      <c r="N210" s="30">
        <v>3.4965034965034965E-4</v>
      </c>
      <c r="O210" s="30">
        <v>6.2937062937062941E-3</v>
      </c>
      <c r="P210" s="30">
        <f t="shared" si="36"/>
        <v>3.6643356643356641E-2</v>
      </c>
      <c r="Q210" s="28">
        <f t="shared" si="37"/>
        <v>7162495.4937062934</v>
      </c>
      <c r="R210" s="31">
        <v>449329</v>
      </c>
      <c r="S210" s="28">
        <v>2520</v>
      </c>
      <c r="T210" s="28">
        <f t="shared" si="38"/>
        <v>451849</v>
      </c>
      <c r="U210" s="28">
        <v>335920</v>
      </c>
      <c r="V210" s="29">
        <v>3893955</v>
      </c>
      <c r="W210" s="28">
        <f t="shared" si="39"/>
        <v>2480771.4937062934</v>
      </c>
      <c r="X210" s="28">
        <f t="shared" si="40"/>
        <v>-621475.5062937066</v>
      </c>
      <c r="Y210" s="32">
        <f t="shared" si="41"/>
        <v>-0.20033076228092303</v>
      </c>
      <c r="Z210" s="33">
        <v>7.0000000000000007E-2</v>
      </c>
      <c r="AA210" s="28">
        <f t="shared" si="42"/>
        <v>483652.05000000005</v>
      </c>
      <c r="AB210" s="28">
        <f t="shared" si="43"/>
        <v>2964423.5437062932</v>
      </c>
    </row>
    <row r="211" spans="1:28" x14ac:dyDescent="0.25">
      <c r="A211" s="27" t="s">
        <v>219</v>
      </c>
      <c r="B211" s="27" t="s">
        <v>474</v>
      </c>
      <c r="C211" s="34">
        <v>475758</v>
      </c>
      <c r="D211" s="34">
        <v>61616</v>
      </c>
      <c r="E211" s="28">
        <f t="shared" si="33"/>
        <v>537374</v>
      </c>
      <c r="F211" s="28">
        <v>110805</v>
      </c>
      <c r="G211" s="28">
        <v>2459</v>
      </c>
      <c r="H211" s="28">
        <f t="shared" si="34"/>
        <v>113264</v>
      </c>
      <c r="I211" s="28">
        <v>218210</v>
      </c>
      <c r="J211" s="29">
        <v>2817182</v>
      </c>
      <c r="K211" s="28">
        <f t="shared" si="35"/>
        <v>3686030</v>
      </c>
      <c r="L211" s="30">
        <v>0.03</v>
      </c>
      <c r="M211" s="30">
        <v>0</v>
      </c>
      <c r="N211" s="30">
        <v>0</v>
      </c>
      <c r="O211" s="30">
        <v>0</v>
      </c>
      <c r="P211" s="30">
        <f t="shared" si="36"/>
        <v>0.03</v>
      </c>
      <c r="Q211" s="28">
        <f t="shared" si="37"/>
        <v>3796610.9</v>
      </c>
      <c r="R211" s="31">
        <v>159985</v>
      </c>
      <c r="S211" s="28">
        <v>4335</v>
      </c>
      <c r="T211" s="28">
        <f t="shared" si="38"/>
        <v>164320</v>
      </c>
      <c r="U211" s="28">
        <v>161849</v>
      </c>
      <c r="V211" s="29">
        <v>2884220</v>
      </c>
      <c r="W211" s="28">
        <f t="shared" si="39"/>
        <v>586221.89999999991</v>
      </c>
      <c r="X211" s="28">
        <f t="shared" si="40"/>
        <v>48847.899999999907</v>
      </c>
      <c r="Y211" s="32">
        <f t="shared" si="41"/>
        <v>9.0901122867872108E-2</v>
      </c>
      <c r="Z211" s="33">
        <v>7.0000000000000007E-2</v>
      </c>
      <c r="AA211" s="28">
        <f t="shared" si="42"/>
        <v>258022.10000000003</v>
      </c>
      <c r="AB211" s="28">
        <f t="shared" si="43"/>
        <v>844244</v>
      </c>
    </row>
    <row r="212" spans="1:28" x14ac:dyDescent="0.25">
      <c r="A212" s="27" t="s">
        <v>220</v>
      </c>
      <c r="B212" s="27" t="s">
        <v>475</v>
      </c>
      <c r="C212" s="34">
        <v>4065657</v>
      </c>
      <c r="D212" s="34">
        <v>217172</v>
      </c>
      <c r="E212" s="28">
        <f t="shared" si="33"/>
        <v>4282829</v>
      </c>
      <c r="F212" s="28">
        <v>408967</v>
      </c>
      <c r="G212" s="28">
        <v>732</v>
      </c>
      <c r="H212" s="28">
        <f t="shared" si="34"/>
        <v>409699</v>
      </c>
      <c r="I212" s="28">
        <v>144029</v>
      </c>
      <c r="J212" s="29">
        <v>2043143</v>
      </c>
      <c r="K212" s="28">
        <f t="shared" si="35"/>
        <v>6879700</v>
      </c>
      <c r="L212" s="30">
        <v>0.03</v>
      </c>
      <c r="M212" s="30">
        <v>0</v>
      </c>
      <c r="N212" s="30">
        <v>0</v>
      </c>
      <c r="O212" s="30">
        <v>0</v>
      </c>
      <c r="P212" s="30">
        <f t="shared" si="36"/>
        <v>0.03</v>
      </c>
      <c r="Q212" s="28">
        <f t="shared" si="37"/>
        <v>7086091</v>
      </c>
      <c r="R212" s="31">
        <v>328319</v>
      </c>
      <c r="S212" s="28">
        <v>1482</v>
      </c>
      <c r="T212" s="28">
        <f t="shared" si="38"/>
        <v>329801</v>
      </c>
      <c r="U212" s="28">
        <v>213483</v>
      </c>
      <c r="V212" s="29">
        <v>2011841</v>
      </c>
      <c r="W212" s="28">
        <f t="shared" si="39"/>
        <v>4530966</v>
      </c>
      <c r="X212" s="28">
        <f t="shared" si="40"/>
        <v>248137</v>
      </c>
      <c r="Y212" s="32">
        <f t="shared" si="41"/>
        <v>5.7937638883084057E-2</v>
      </c>
      <c r="Z212" s="33">
        <v>7.0000000000000007E-2</v>
      </c>
      <c r="AA212" s="28">
        <f t="shared" si="42"/>
        <v>481579.00000000006</v>
      </c>
      <c r="AB212" s="28">
        <f t="shared" si="43"/>
        <v>5012545</v>
      </c>
    </row>
    <row r="213" spans="1:28" x14ac:dyDescent="0.25">
      <c r="A213" s="27" t="s">
        <v>221</v>
      </c>
      <c r="B213" s="27" t="s">
        <v>476</v>
      </c>
      <c r="C213" s="34">
        <v>9020872.3000000007</v>
      </c>
      <c r="D213" s="34">
        <v>0</v>
      </c>
      <c r="E213" s="28">
        <f t="shared" si="33"/>
        <v>9020872.3000000007</v>
      </c>
      <c r="F213" s="28">
        <v>1429087</v>
      </c>
      <c r="G213" s="28">
        <v>0</v>
      </c>
      <c r="H213" s="28">
        <f t="shared" si="34"/>
        <v>1429087</v>
      </c>
      <c r="I213" s="28">
        <v>965467</v>
      </c>
      <c r="J213" s="29">
        <v>9193190</v>
      </c>
      <c r="K213" s="28">
        <f t="shared" si="35"/>
        <v>20608616.300000001</v>
      </c>
      <c r="L213" s="30">
        <v>0.03</v>
      </c>
      <c r="M213" s="30">
        <v>2.5056947608200456E-3</v>
      </c>
      <c r="N213" s="30">
        <v>0</v>
      </c>
      <c r="O213" s="30">
        <v>1.0592255125284738E-2</v>
      </c>
      <c r="P213" s="30">
        <f t="shared" si="36"/>
        <v>4.3097949886104783E-2</v>
      </c>
      <c r="Q213" s="28">
        <f t="shared" si="37"/>
        <v>21496805.412519362</v>
      </c>
      <c r="R213" s="31">
        <v>1449066</v>
      </c>
      <c r="S213" s="28">
        <v>0</v>
      </c>
      <c r="T213" s="28">
        <f t="shared" si="38"/>
        <v>1449066</v>
      </c>
      <c r="U213" s="28">
        <v>933475</v>
      </c>
      <c r="V213" s="29">
        <v>9674176</v>
      </c>
      <c r="W213" s="28">
        <f t="shared" si="39"/>
        <v>9440088.4125193618</v>
      </c>
      <c r="X213" s="28">
        <f t="shared" si="40"/>
        <v>419216.11251936108</v>
      </c>
      <c r="Y213" s="32">
        <f t="shared" si="41"/>
        <v>4.6471793256552478E-2</v>
      </c>
      <c r="Z213" s="33">
        <v>0.06</v>
      </c>
      <c r="AA213" s="28">
        <f t="shared" si="42"/>
        <v>1236516.9779999999</v>
      </c>
      <c r="AB213" s="28">
        <f t="shared" si="43"/>
        <v>10676605.390519362</v>
      </c>
    </row>
    <row r="214" spans="1:28" x14ac:dyDescent="0.25">
      <c r="A214" s="27" t="s">
        <v>222</v>
      </c>
      <c r="B214" s="27" t="s">
        <v>477</v>
      </c>
      <c r="C214" s="34">
        <v>2858586</v>
      </c>
      <c r="D214" s="34">
        <v>343434</v>
      </c>
      <c r="E214" s="28">
        <f t="shared" si="33"/>
        <v>3202020</v>
      </c>
      <c r="F214" s="28">
        <v>425317</v>
      </c>
      <c r="G214" s="28">
        <v>1764</v>
      </c>
      <c r="H214" s="28">
        <f t="shared" si="34"/>
        <v>427081</v>
      </c>
      <c r="I214" s="28">
        <v>327133</v>
      </c>
      <c r="J214" s="29">
        <v>4726651</v>
      </c>
      <c r="K214" s="28">
        <f t="shared" si="35"/>
        <v>8682885</v>
      </c>
      <c r="L214" s="30">
        <v>0.03</v>
      </c>
      <c r="M214" s="30">
        <v>0</v>
      </c>
      <c r="N214" s="30">
        <v>0</v>
      </c>
      <c r="O214" s="30">
        <v>6.8994889267461673E-3</v>
      </c>
      <c r="P214" s="30">
        <f t="shared" si="36"/>
        <v>3.6899488926746167E-2</v>
      </c>
      <c r="Q214" s="28">
        <f t="shared" si="37"/>
        <v>9003279.0189097095</v>
      </c>
      <c r="R214" s="31">
        <v>399477</v>
      </c>
      <c r="S214" s="28">
        <v>1782</v>
      </c>
      <c r="T214" s="28">
        <f t="shared" si="38"/>
        <v>401259</v>
      </c>
      <c r="U214" s="28">
        <v>331946</v>
      </c>
      <c r="V214" s="29">
        <v>4641641</v>
      </c>
      <c r="W214" s="28">
        <f t="shared" si="39"/>
        <v>3628433.0189097095</v>
      </c>
      <c r="X214" s="28">
        <f t="shared" si="40"/>
        <v>426413.01890970953</v>
      </c>
      <c r="Y214" s="32">
        <f t="shared" si="41"/>
        <v>0.13317000484372662</v>
      </c>
      <c r="Z214" s="33">
        <v>0.06</v>
      </c>
      <c r="AA214" s="28">
        <f t="shared" si="42"/>
        <v>520973.1</v>
      </c>
      <c r="AB214" s="28">
        <f t="shared" si="43"/>
        <v>4149406.1189097096</v>
      </c>
    </row>
    <row r="215" spans="1:28" x14ac:dyDescent="0.25">
      <c r="A215" s="27" t="s">
        <v>223</v>
      </c>
      <c r="B215" s="27" t="s">
        <v>478</v>
      </c>
      <c r="C215" s="34">
        <v>17045444</v>
      </c>
      <c r="D215" s="34">
        <v>616869</v>
      </c>
      <c r="E215" s="28">
        <f t="shared" si="33"/>
        <v>17662313</v>
      </c>
      <c r="F215" s="28">
        <v>3251152</v>
      </c>
      <c r="G215" s="28">
        <v>4814</v>
      </c>
      <c r="H215" s="28">
        <f t="shared" si="34"/>
        <v>3255966</v>
      </c>
      <c r="I215" s="28">
        <v>2425214</v>
      </c>
      <c r="J215" s="29">
        <v>16403186</v>
      </c>
      <c r="K215" s="28">
        <f t="shared" si="35"/>
        <v>39746679</v>
      </c>
      <c r="L215" s="30">
        <v>0.03</v>
      </c>
      <c r="M215" s="30">
        <v>5.9627329192546586E-3</v>
      </c>
      <c r="N215" s="30">
        <v>0</v>
      </c>
      <c r="O215" s="30">
        <v>8.8509316770186332E-3</v>
      </c>
      <c r="P215" s="30">
        <f t="shared" si="36"/>
        <v>4.4813664596273291E-2</v>
      </c>
      <c r="Q215" s="28">
        <f t="shared" si="37"/>
        <v>41527873.34152174</v>
      </c>
      <c r="R215" s="31">
        <v>3212784</v>
      </c>
      <c r="S215" s="28">
        <v>12476</v>
      </c>
      <c r="T215" s="28">
        <f t="shared" si="38"/>
        <v>3225260</v>
      </c>
      <c r="U215" s="28">
        <v>2586912</v>
      </c>
      <c r="V215" s="29">
        <v>18597273</v>
      </c>
      <c r="W215" s="28">
        <f t="shared" si="39"/>
        <v>17118428.34152174</v>
      </c>
      <c r="X215" s="28">
        <f t="shared" si="40"/>
        <v>-543884.65847826004</v>
      </c>
      <c r="Y215" s="32">
        <f t="shared" si="41"/>
        <v>-3.079351263213714E-2</v>
      </c>
      <c r="Z215" s="33">
        <v>0.05</v>
      </c>
      <c r="AA215" s="28">
        <f t="shared" si="42"/>
        <v>1987333.9500000002</v>
      </c>
      <c r="AB215" s="28">
        <f t="shared" si="43"/>
        <v>19105762.291521739</v>
      </c>
    </row>
    <row r="216" spans="1:28" x14ac:dyDescent="0.25">
      <c r="A216" s="27" t="s">
        <v>224</v>
      </c>
      <c r="B216" s="27" t="s">
        <v>479</v>
      </c>
      <c r="C216" s="34">
        <v>6572923</v>
      </c>
      <c r="D216" s="34">
        <v>468520</v>
      </c>
      <c r="E216" s="28">
        <f t="shared" si="33"/>
        <v>7041443</v>
      </c>
      <c r="F216" s="28">
        <v>817358</v>
      </c>
      <c r="G216" s="28">
        <v>7167</v>
      </c>
      <c r="H216" s="28">
        <f t="shared" si="34"/>
        <v>824525</v>
      </c>
      <c r="I216" s="28">
        <v>343033</v>
      </c>
      <c r="J216" s="29">
        <v>2148082</v>
      </c>
      <c r="K216" s="28">
        <f t="shared" si="35"/>
        <v>10357083</v>
      </c>
      <c r="L216" s="30">
        <v>0.03</v>
      </c>
      <c r="M216" s="30">
        <v>2.0460358056265987E-3</v>
      </c>
      <c r="N216" s="30">
        <v>0</v>
      </c>
      <c r="O216" s="30">
        <v>1.1508951406649615E-3</v>
      </c>
      <c r="P216" s="30">
        <f t="shared" si="36"/>
        <v>3.3196930946291565E-2</v>
      </c>
      <c r="Q216" s="28">
        <f t="shared" si="37"/>
        <v>10700906.36915601</v>
      </c>
      <c r="R216" s="31">
        <v>784145</v>
      </c>
      <c r="S216" s="28">
        <v>7004</v>
      </c>
      <c r="T216" s="28">
        <f t="shared" si="38"/>
        <v>791149</v>
      </c>
      <c r="U216" s="28">
        <v>447576</v>
      </c>
      <c r="V216" s="29">
        <v>2559628</v>
      </c>
      <c r="W216" s="28">
        <f t="shared" si="39"/>
        <v>6902553.3691560104</v>
      </c>
      <c r="X216" s="28">
        <f t="shared" si="40"/>
        <v>-138889.63084398955</v>
      </c>
      <c r="Y216" s="32">
        <f t="shared" si="41"/>
        <v>-1.9724597762701416E-2</v>
      </c>
      <c r="Z216" s="33">
        <v>0.06</v>
      </c>
      <c r="AA216" s="28">
        <f t="shared" si="42"/>
        <v>621424.98</v>
      </c>
      <c r="AB216" s="28">
        <f t="shared" si="43"/>
        <v>7523978.3491560109</v>
      </c>
    </row>
    <row r="217" spans="1:28" x14ac:dyDescent="0.25">
      <c r="A217" s="27" t="s">
        <v>225</v>
      </c>
      <c r="B217" s="27" t="s">
        <v>480</v>
      </c>
      <c r="C217" s="34">
        <v>14949495</v>
      </c>
      <c r="D217" s="34">
        <v>178232</v>
      </c>
      <c r="E217" s="28">
        <f t="shared" si="33"/>
        <v>15127727</v>
      </c>
      <c r="F217" s="28">
        <v>2123896</v>
      </c>
      <c r="G217" s="28">
        <v>1361</v>
      </c>
      <c r="H217" s="28">
        <f t="shared" si="34"/>
        <v>2125257</v>
      </c>
      <c r="I217" s="28">
        <v>868217</v>
      </c>
      <c r="J217" s="29">
        <v>288134</v>
      </c>
      <c r="K217" s="28">
        <f t="shared" si="35"/>
        <v>18409335</v>
      </c>
      <c r="L217" s="30">
        <v>0.03</v>
      </c>
      <c r="M217" s="30">
        <v>0</v>
      </c>
      <c r="N217" s="30">
        <v>3.1424581005586592E-4</v>
      </c>
      <c r="O217" s="30">
        <v>4.5041899441340778E-3</v>
      </c>
      <c r="P217" s="30">
        <f t="shared" si="36"/>
        <v>3.4818435754189941E-2</v>
      </c>
      <c r="Q217" s="28">
        <f t="shared" si="37"/>
        <v>19050319.247974861</v>
      </c>
      <c r="R217" s="31">
        <v>2028528</v>
      </c>
      <c r="S217" s="28">
        <v>1727</v>
      </c>
      <c r="T217" s="28">
        <f t="shared" si="38"/>
        <v>2030255</v>
      </c>
      <c r="U217" s="28">
        <v>1038003</v>
      </c>
      <c r="V217" s="29">
        <v>2460649</v>
      </c>
      <c r="W217" s="28">
        <f t="shared" si="39"/>
        <v>13521412.247974861</v>
      </c>
      <c r="X217" s="28">
        <f t="shared" si="40"/>
        <v>-1606314.7520251386</v>
      </c>
      <c r="Y217" s="32">
        <f t="shared" si="41"/>
        <v>-0.1061834836142362</v>
      </c>
      <c r="Z217" s="33">
        <v>0.06</v>
      </c>
      <c r="AA217" s="28">
        <f t="shared" si="42"/>
        <v>1104560.0999999999</v>
      </c>
      <c r="AB217" s="28">
        <f t="shared" si="43"/>
        <v>14625972.347974861</v>
      </c>
    </row>
    <row r="218" spans="1:28" x14ac:dyDescent="0.25">
      <c r="A218" s="27" t="s">
        <v>226</v>
      </c>
      <c r="B218" s="27" t="s">
        <v>481</v>
      </c>
      <c r="C218" s="34">
        <v>7799185</v>
      </c>
      <c r="D218" s="34">
        <v>608649</v>
      </c>
      <c r="E218" s="34">
        <f t="shared" si="33"/>
        <v>8407834</v>
      </c>
      <c r="F218" s="34">
        <v>694783</v>
      </c>
      <c r="G218" s="34">
        <v>5685</v>
      </c>
      <c r="H218" s="28">
        <f t="shared" si="34"/>
        <v>700468</v>
      </c>
      <c r="I218" s="28">
        <v>404108</v>
      </c>
      <c r="J218" s="29">
        <v>89062</v>
      </c>
      <c r="K218" s="28">
        <f t="shared" si="35"/>
        <v>9601472</v>
      </c>
      <c r="L218" s="30">
        <v>0.03</v>
      </c>
      <c r="M218" s="30">
        <v>1.513002364066194E-2</v>
      </c>
      <c r="N218" s="30">
        <v>1.4184397163120566E-3</v>
      </c>
      <c r="O218" s="30">
        <v>2.482269503546099E-3</v>
      </c>
      <c r="P218" s="30">
        <f t="shared" si="36"/>
        <v>4.9030732860520093E-2</v>
      </c>
      <c r="Q218" s="28">
        <f t="shared" si="37"/>
        <v>10072239.208699763</v>
      </c>
      <c r="R218" s="31">
        <v>668850</v>
      </c>
      <c r="S218" s="34">
        <v>5768</v>
      </c>
      <c r="T218" s="28">
        <f t="shared" si="38"/>
        <v>674618</v>
      </c>
      <c r="U218" s="28">
        <v>450914</v>
      </c>
      <c r="V218" s="29">
        <v>784969</v>
      </c>
      <c r="W218" s="28">
        <f t="shared" si="39"/>
        <v>8161738.2086997628</v>
      </c>
      <c r="X218" s="28">
        <f t="shared" si="40"/>
        <v>-246095.79130023718</v>
      </c>
      <c r="Y218" s="32">
        <f t="shared" si="41"/>
        <v>-2.9269820419889021E-2</v>
      </c>
      <c r="Z218" s="33">
        <v>7.0000000000000007E-2</v>
      </c>
      <c r="AA218" s="28">
        <f t="shared" si="42"/>
        <v>672103.04</v>
      </c>
      <c r="AB218" s="28">
        <f t="shared" si="43"/>
        <v>8833841.2486997619</v>
      </c>
    </row>
    <row r="219" spans="1:28" x14ac:dyDescent="0.25">
      <c r="A219" s="27" t="s">
        <v>227</v>
      </c>
      <c r="B219" s="27" t="s">
        <v>482</v>
      </c>
      <c r="C219" s="34">
        <v>1675758</v>
      </c>
      <c r="D219" s="34">
        <v>111111</v>
      </c>
      <c r="E219" s="28">
        <f t="shared" si="33"/>
        <v>1786869</v>
      </c>
      <c r="F219" s="28">
        <v>165076</v>
      </c>
      <c r="G219" s="28">
        <v>1078</v>
      </c>
      <c r="H219" s="28">
        <f t="shared" si="34"/>
        <v>166154</v>
      </c>
      <c r="I219" s="28">
        <v>17695</v>
      </c>
      <c r="J219" s="29">
        <v>1643142</v>
      </c>
      <c r="K219" s="28">
        <f t="shared" si="35"/>
        <v>3613860</v>
      </c>
      <c r="L219" s="30">
        <v>0.03</v>
      </c>
      <c r="M219" s="30">
        <v>6.4516129032258064E-3</v>
      </c>
      <c r="N219" s="30">
        <v>0</v>
      </c>
      <c r="O219" s="30">
        <v>8.0645161290322578E-3</v>
      </c>
      <c r="P219" s="30">
        <f t="shared" si="36"/>
        <v>4.4516129032258066E-2</v>
      </c>
      <c r="Q219" s="28">
        <f t="shared" si="37"/>
        <v>3774735.0580645162</v>
      </c>
      <c r="R219" s="31">
        <v>176200</v>
      </c>
      <c r="S219" s="28">
        <v>1455</v>
      </c>
      <c r="T219" s="28">
        <f t="shared" si="38"/>
        <v>177655</v>
      </c>
      <c r="U219" s="28">
        <v>53419</v>
      </c>
      <c r="V219" s="29">
        <v>1593844</v>
      </c>
      <c r="W219" s="28">
        <f t="shared" si="39"/>
        <v>1949817.0580645162</v>
      </c>
      <c r="X219" s="28">
        <f t="shared" si="40"/>
        <v>162948.05806451617</v>
      </c>
      <c r="Y219" s="32">
        <f t="shared" si="41"/>
        <v>9.1191944157359137E-2</v>
      </c>
      <c r="Z219" s="33">
        <v>7.0000000000000007E-2</v>
      </c>
      <c r="AA219" s="28">
        <f t="shared" si="42"/>
        <v>252970.2</v>
      </c>
      <c r="AB219" s="28">
        <f t="shared" si="43"/>
        <v>2202787.2580645164</v>
      </c>
    </row>
    <row r="220" spans="1:28" x14ac:dyDescent="0.25">
      <c r="A220" s="27" t="s">
        <v>228</v>
      </c>
      <c r="B220" s="27" t="s">
        <v>483</v>
      </c>
      <c r="C220" s="34">
        <v>8383838</v>
      </c>
      <c r="D220" s="34">
        <v>101010</v>
      </c>
      <c r="E220" s="28">
        <f t="shared" si="33"/>
        <v>8484848</v>
      </c>
      <c r="F220" s="28">
        <v>633105</v>
      </c>
      <c r="G220" s="28">
        <v>1204</v>
      </c>
      <c r="H220" s="28">
        <f t="shared" si="34"/>
        <v>634309</v>
      </c>
      <c r="I220" s="28">
        <v>401487</v>
      </c>
      <c r="J220" s="29">
        <v>55450</v>
      </c>
      <c r="K220" s="28">
        <f t="shared" si="35"/>
        <v>9576094</v>
      </c>
      <c r="L220" s="30">
        <v>0.03</v>
      </c>
      <c r="M220" s="30">
        <v>0</v>
      </c>
      <c r="N220" s="30">
        <v>0</v>
      </c>
      <c r="O220" s="30">
        <v>3.786407766990291E-3</v>
      </c>
      <c r="P220" s="30">
        <f t="shared" si="36"/>
        <v>3.3786407766990288E-2</v>
      </c>
      <c r="Q220" s="28">
        <f t="shared" si="37"/>
        <v>9899635.8166990299</v>
      </c>
      <c r="R220" s="31">
        <v>632219</v>
      </c>
      <c r="S220" s="28">
        <v>1161</v>
      </c>
      <c r="T220" s="28">
        <f t="shared" si="38"/>
        <v>633380</v>
      </c>
      <c r="U220" s="28">
        <v>446204</v>
      </c>
      <c r="V220" s="29">
        <v>818398</v>
      </c>
      <c r="W220" s="28">
        <f t="shared" si="39"/>
        <v>8001653.8166990299</v>
      </c>
      <c r="X220" s="28">
        <f t="shared" si="40"/>
        <v>-483194.18330097012</v>
      </c>
      <c r="Y220" s="32">
        <f t="shared" si="41"/>
        <v>-5.6947889143208003E-2</v>
      </c>
      <c r="Z220" s="33">
        <v>0.06</v>
      </c>
      <c r="AA220" s="28">
        <f t="shared" si="42"/>
        <v>574565.64</v>
      </c>
      <c r="AB220" s="28">
        <f t="shared" si="43"/>
        <v>8576219.4566990305</v>
      </c>
    </row>
    <row r="221" spans="1:28" x14ac:dyDescent="0.25">
      <c r="A221" s="27" t="s">
        <v>229</v>
      </c>
      <c r="B221" s="27" t="s">
        <v>484</v>
      </c>
      <c r="C221" s="34">
        <v>4968644</v>
      </c>
      <c r="D221" s="34">
        <v>151515</v>
      </c>
      <c r="E221" s="28">
        <f t="shared" si="33"/>
        <v>5120159</v>
      </c>
      <c r="F221" s="28">
        <v>327283</v>
      </c>
      <c r="G221" s="28">
        <v>779</v>
      </c>
      <c r="H221" s="28">
        <f t="shared" si="34"/>
        <v>328062</v>
      </c>
      <c r="I221" s="28">
        <v>165247</v>
      </c>
      <c r="J221" s="29">
        <v>29497</v>
      </c>
      <c r="K221" s="28">
        <f t="shared" si="35"/>
        <v>5642965</v>
      </c>
      <c r="L221" s="30">
        <v>0.03</v>
      </c>
      <c r="M221" s="30">
        <v>0</v>
      </c>
      <c r="N221" s="30">
        <v>0</v>
      </c>
      <c r="O221" s="30">
        <v>1.4013840830449827E-2</v>
      </c>
      <c r="P221" s="30">
        <f t="shared" si="36"/>
        <v>4.4013840830449825E-2</v>
      </c>
      <c r="Q221" s="28">
        <f t="shared" si="37"/>
        <v>5891333.563321799</v>
      </c>
      <c r="R221" s="31">
        <v>319311</v>
      </c>
      <c r="S221" s="28">
        <v>2037</v>
      </c>
      <c r="T221" s="28">
        <f t="shared" si="38"/>
        <v>321348</v>
      </c>
      <c r="U221" s="28">
        <v>207763</v>
      </c>
      <c r="V221" s="29">
        <v>464713</v>
      </c>
      <c r="W221" s="28">
        <f t="shared" si="39"/>
        <v>4897509.563321799</v>
      </c>
      <c r="X221" s="28">
        <f t="shared" si="40"/>
        <v>-222649.43667820096</v>
      </c>
      <c r="Y221" s="32">
        <f t="shared" si="41"/>
        <v>-4.3484867692233961E-2</v>
      </c>
      <c r="Z221" s="33">
        <v>7.0000000000000007E-2</v>
      </c>
      <c r="AA221" s="28">
        <f t="shared" si="42"/>
        <v>395007.55000000005</v>
      </c>
      <c r="AB221" s="28">
        <f t="shared" si="43"/>
        <v>5292517.1133217989</v>
      </c>
    </row>
    <row r="222" spans="1:28" x14ac:dyDescent="0.25">
      <c r="A222" s="27" t="s">
        <v>230</v>
      </c>
      <c r="B222" s="27" t="s">
        <v>485</v>
      </c>
      <c r="C222" s="34">
        <v>2520213</v>
      </c>
      <c r="D222" s="34">
        <v>101010</v>
      </c>
      <c r="E222" s="28">
        <f t="shared" si="33"/>
        <v>2621223</v>
      </c>
      <c r="F222" s="28">
        <v>119941</v>
      </c>
      <c r="G222" s="28">
        <v>363</v>
      </c>
      <c r="H222" s="28">
        <f t="shared" si="34"/>
        <v>120304</v>
      </c>
      <c r="I222" s="28">
        <v>94958</v>
      </c>
      <c r="J222" s="29">
        <v>14989</v>
      </c>
      <c r="K222" s="28">
        <f t="shared" si="35"/>
        <v>2851474</v>
      </c>
      <c r="L222" s="30">
        <v>0.03</v>
      </c>
      <c r="M222" s="30">
        <v>0</v>
      </c>
      <c r="N222" s="30">
        <v>0</v>
      </c>
      <c r="O222" s="30">
        <v>1.0294117647058823E-2</v>
      </c>
      <c r="P222" s="30">
        <f t="shared" si="36"/>
        <v>4.0294117647058821E-2</v>
      </c>
      <c r="Q222" s="28">
        <f t="shared" si="37"/>
        <v>2966371.6288235295</v>
      </c>
      <c r="R222" s="31">
        <v>113211</v>
      </c>
      <c r="S222" s="28">
        <v>385</v>
      </c>
      <c r="T222" s="28">
        <f t="shared" si="38"/>
        <v>113596</v>
      </c>
      <c r="U222" s="28">
        <v>100386</v>
      </c>
      <c r="V222" s="29">
        <v>189219</v>
      </c>
      <c r="W222" s="28">
        <f t="shared" si="39"/>
        <v>2563170.6288235295</v>
      </c>
      <c r="X222" s="28">
        <f t="shared" si="40"/>
        <v>-58052.371176470537</v>
      </c>
      <c r="Y222" s="32">
        <f t="shared" si="41"/>
        <v>-2.2147055468562018E-2</v>
      </c>
      <c r="Z222" s="33">
        <v>7.0000000000000007E-2</v>
      </c>
      <c r="AA222" s="28">
        <f t="shared" si="42"/>
        <v>199603.18000000002</v>
      </c>
      <c r="AB222" s="28">
        <f t="shared" si="43"/>
        <v>2762773.8088235296</v>
      </c>
    </row>
    <row r="223" spans="1:28" x14ac:dyDescent="0.25">
      <c r="A223" s="27" t="s">
        <v>231</v>
      </c>
      <c r="B223" s="27" t="s">
        <v>486</v>
      </c>
      <c r="C223" s="34">
        <v>3396944</v>
      </c>
      <c r="D223" s="34">
        <v>386869</v>
      </c>
      <c r="E223" s="28">
        <f t="shared" si="33"/>
        <v>3783813</v>
      </c>
      <c r="F223" s="28">
        <v>121964</v>
      </c>
      <c r="G223" s="28">
        <v>30660</v>
      </c>
      <c r="H223" s="28">
        <f t="shared" si="34"/>
        <v>152624</v>
      </c>
      <c r="I223" s="28">
        <v>86404</v>
      </c>
      <c r="J223" s="29">
        <v>12282</v>
      </c>
      <c r="K223" s="28">
        <f t="shared" si="35"/>
        <v>4035123</v>
      </c>
      <c r="L223" s="30">
        <v>0.03</v>
      </c>
      <c r="M223" s="30">
        <v>0</v>
      </c>
      <c r="N223" s="30">
        <v>0</v>
      </c>
      <c r="O223" s="30">
        <v>4.6874999999999998E-3</v>
      </c>
      <c r="P223" s="30">
        <f t="shared" si="36"/>
        <v>3.4687499999999996E-2</v>
      </c>
      <c r="Q223" s="28">
        <f t="shared" si="37"/>
        <v>4175091.3290625</v>
      </c>
      <c r="R223" s="31">
        <v>121998</v>
      </c>
      <c r="S223" s="28">
        <v>358</v>
      </c>
      <c r="T223" s="28">
        <f t="shared" si="38"/>
        <v>122356</v>
      </c>
      <c r="U223" s="28">
        <v>100458</v>
      </c>
      <c r="V223" s="29">
        <v>130619</v>
      </c>
      <c r="W223" s="28">
        <f t="shared" si="39"/>
        <v>3821658.3290625</v>
      </c>
      <c r="X223" s="28">
        <f t="shared" si="40"/>
        <v>37845.329062500037</v>
      </c>
      <c r="Y223" s="32">
        <f t="shared" si="41"/>
        <v>1.000190259468426E-2</v>
      </c>
      <c r="Z223" s="33">
        <v>7.0000000000000007E-2</v>
      </c>
      <c r="AA223" s="28">
        <f t="shared" si="42"/>
        <v>282458.61000000004</v>
      </c>
      <c r="AB223" s="28">
        <f t="shared" si="43"/>
        <v>4104116.9390624999</v>
      </c>
    </row>
    <row r="224" spans="1:28" x14ac:dyDescent="0.25">
      <c r="A224" s="27" t="s">
        <v>232</v>
      </c>
      <c r="B224" s="27" t="s">
        <v>487</v>
      </c>
      <c r="C224" s="34">
        <v>5688192.3499999996</v>
      </c>
      <c r="D224" s="34">
        <v>270707</v>
      </c>
      <c r="E224" s="28">
        <f t="shared" si="33"/>
        <v>5958899.3499999996</v>
      </c>
      <c r="F224" s="28">
        <v>511234</v>
      </c>
      <c r="G224" s="28">
        <v>2758</v>
      </c>
      <c r="H224" s="28">
        <f t="shared" si="34"/>
        <v>513992</v>
      </c>
      <c r="I224" s="28">
        <v>298562</v>
      </c>
      <c r="J224" s="29">
        <v>153967</v>
      </c>
      <c r="K224" s="28">
        <f t="shared" si="35"/>
        <v>6925420.3499999996</v>
      </c>
      <c r="L224" s="30">
        <v>0.03</v>
      </c>
      <c r="M224" s="30">
        <v>1.9653179190751449E-2</v>
      </c>
      <c r="N224" s="30">
        <v>0</v>
      </c>
      <c r="O224" s="30">
        <v>4.3352601156069359E-4</v>
      </c>
      <c r="P224" s="30">
        <f t="shared" si="36"/>
        <v>5.0086705202312141E-2</v>
      </c>
      <c r="Q224" s="28">
        <f t="shared" si="37"/>
        <v>7272291.8374725431</v>
      </c>
      <c r="R224" s="31">
        <v>556286</v>
      </c>
      <c r="S224" s="28">
        <v>2582</v>
      </c>
      <c r="T224" s="28">
        <f t="shared" si="38"/>
        <v>558868</v>
      </c>
      <c r="U224" s="28">
        <v>354455</v>
      </c>
      <c r="V224" s="29">
        <v>663819</v>
      </c>
      <c r="W224" s="28">
        <f t="shared" si="39"/>
        <v>5695149.8374725431</v>
      </c>
      <c r="X224" s="28">
        <f t="shared" si="40"/>
        <v>-263749.51252745651</v>
      </c>
      <c r="Y224" s="32">
        <f t="shared" si="41"/>
        <v>-4.4261447800331873E-2</v>
      </c>
      <c r="Z224" s="33">
        <v>7.0000000000000007E-2</v>
      </c>
      <c r="AA224" s="28">
        <f t="shared" si="42"/>
        <v>484779.42450000002</v>
      </c>
      <c r="AB224" s="28">
        <f t="shared" si="43"/>
        <v>6179929.2619725429</v>
      </c>
    </row>
    <row r="225" spans="1:28" x14ac:dyDescent="0.25">
      <c r="A225" s="27" t="s">
        <v>233</v>
      </c>
      <c r="B225" s="27" t="s">
        <v>488</v>
      </c>
      <c r="C225" s="34">
        <v>3969631</v>
      </c>
      <c r="D225" s="34">
        <v>151515</v>
      </c>
      <c r="E225" s="28">
        <f t="shared" si="33"/>
        <v>4121146</v>
      </c>
      <c r="F225" s="28">
        <v>267368</v>
      </c>
      <c r="G225" s="28">
        <v>714</v>
      </c>
      <c r="H225" s="28">
        <f t="shared" si="34"/>
        <v>268082</v>
      </c>
      <c r="I225" s="28">
        <v>281429</v>
      </c>
      <c r="J225" s="29">
        <v>262338</v>
      </c>
      <c r="K225" s="28">
        <f t="shared" si="35"/>
        <v>4932995</v>
      </c>
      <c r="L225" s="30">
        <v>0.03</v>
      </c>
      <c r="M225" s="30">
        <v>0</v>
      </c>
      <c r="N225" s="30">
        <v>0</v>
      </c>
      <c r="O225" s="30">
        <v>5.1948051948051948E-3</v>
      </c>
      <c r="P225" s="30">
        <f t="shared" si="36"/>
        <v>3.5194805194805195E-2</v>
      </c>
      <c r="Q225" s="28">
        <f t="shared" si="37"/>
        <v>5106610.7980519477</v>
      </c>
      <c r="R225" s="31">
        <v>348771</v>
      </c>
      <c r="S225" s="28">
        <v>716</v>
      </c>
      <c r="T225" s="28">
        <f t="shared" si="38"/>
        <v>349487</v>
      </c>
      <c r="U225" s="28">
        <v>381123</v>
      </c>
      <c r="V225" s="29">
        <v>551671</v>
      </c>
      <c r="W225" s="28">
        <f t="shared" si="39"/>
        <v>3824329.7980519477</v>
      </c>
      <c r="X225" s="28">
        <f t="shared" si="40"/>
        <v>-296816.20194805227</v>
      </c>
      <c r="Y225" s="32">
        <f t="shared" si="41"/>
        <v>-7.2022733955082463E-2</v>
      </c>
      <c r="Z225" s="33">
        <v>7.0000000000000007E-2</v>
      </c>
      <c r="AA225" s="28">
        <f t="shared" si="42"/>
        <v>345309.65</v>
      </c>
      <c r="AB225" s="28">
        <f t="shared" si="43"/>
        <v>4169639.4480519476</v>
      </c>
    </row>
    <row r="226" spans="1:28" x14ac:dyDescent="0.25">
      <c r="A226" s="27" t="s">
        <v>234</v>
      </c>
      <c r="B226" s="27" t="s">
        <v>489</v>
      </c>
      <c r="C226" s="34">
        <v>5602800</v>
      </c>
      <c r="D226" s="34">
        <v>252000</v>
      </c>
      <c r="E226" s="28">
        <f t="shared" si="33"/>
        <v>5854800</v>
      </c>
      <c r="F226" s="28">
        <v>496666</v>
      </c>
      <c r="G226" s="28">
        <v>3122</v>
      </c>
      <c r="H226" s="28">
        <f t="shared" si="34"/>
        <v>499788</v>
      </c>
      <c r="I226" s="28">
        <v>298328</v>
      </c>
      <c r="J226" s="29">
        <v>59078</v>
      </c>
      <c r="K226" s="28">
        <f t="shared" si="35"/>
        <v>6711994</v>
      </c>
      <c r="L226" s="30">
        <v>0.03</v>
      </c>
      <c r="M226" s="30">
        <v>1.1518324607329843E-2</v>
      </c>
      <c r="N226" s="30">
        <v>0</v>
      </c>
      <c r="O226" s="30">
        <v>6.2827225130890054E-3</v>
      </c>
      <c r="P226" s="30">
        <f t="shared" si="36"/>
        <v>4.7801047120418848E-2</v>
      </c>
      <c r="Q226" s="28">
        <f t="shared" si="37"/>
        <v>7032834.3414659686</v>
      </c>
      <c r="R226" s="31">
        <v>498584</v>
      </c>
      <c r="S226" s="28">
        <v>850</v>
      </c>
      <c r="T226" s="28">
        <f t="shared" si="38"/>
        <v>499434</v>
      </c>
      <c r="U226" s="28">
        <v>285195</v>
      </c>
      <c r="V226" s="29">
        <v>660130</v>
      </c>
      <c r="W226" s="28">
        <f t="shared" si="39"/>
        <v>5588075.3414659686</v>
      </c>
      <c r="X226" s="28">
        <f t="shared" si="40"/>
        <v>-266724.65853403136</v>
      </c>
      <c r="Y226" s="32">
        <f t="shared" si="41"/>
        <v>-4.5556578966665193E-2</v>
      </c>
      <c r="Z226" s="33">
        <v>7.0000000000000007E-2</v>
      </c>
      <c r="AA226" s="28">
        <f t="shared" si="42"/>
        <v>469839.58</v>
      </c>
      <c r="AB226" s="28">
        <f t="shared" si="43"/>
        <v>6057914.9214659687</v>
      </c>
    </row>
    <row r="227" spans="1:28" x14ac:dyDescent="0.25">
      <c r="A227" s="27" t="s">
        <v>235</v>
      </c>
      <c r="B227" s="27" t="s">
        <v>490</v>
      </c>
      <c r="C227" s="34">
        <v>4187370.27</v>
      </c>
      <c r="D227" s="34">
        <v>85456.54</v>
      </c>
      <c r="E227" s="28">
        <f t="shared" si="33"/>
        <v>4272826.8099999996</v>
      </c>
      <c r="F227" s="28">
        <v>299303</v>
      </c>
      <c r="G227" s="28">
        <v>331</v>
      </c>
      <c r="H227" s="28">
        <f t="shared" si="34"/>
        <v>299634</v>
      </c>
      <c r="I227" s="28">
        <v>179026</v>
      </c>
      <c r="J227" s="29">
        <v>47110</v>
      </c>
      <c r="K227" s="28">
        <f t="shared" si="35"/>
        <v>4798596.8099999996</v>
      </c>
      <c r="L227" s="30">
        <v>0.03</v>
      </c>
      <c r="M227" s="30">
        <v>2.0645161290322581E-2</v>
      </c>
      <c r="N227" s="30">
        <v>0</v>
      </c>
      <c r="O227" s="30">
        <v>0</v>
      </c>
      <c r="P227" s="30">
        <f t="shared" si="36"/>
        <v>5.064516129032258E-2</v>
      </c>
      <c r="Q227" s="28">
        <f t="shared" si="37"/>
        <v>5041622.519409677</v>
      </c>
      <c r="R227" s="31">
        <v>301573</v>
      </c>
      <c r="S227" s="28">
        <v>0</v>
      </c>
      <c r="T227" s="28">
        <f t="shared" si="38"/>
        <v>301573</v>
      </c>
      <c r="U227" s="28">
        <v>217278</v>
      </c>
      <c r="V227" s="29">
        <v>298026</v>
      </c>
      <c r="W227" s="28">
        <f t="shared" si="39"/>
        <v>4224745.519409677</v>
      </c>
      <c r="X227" s="28">
        <f t="shared" si="40"/>
        <v>-48081.290590322576</v>
      </c>
      <c r="Y227" s="32">
        <f t="shared" si="41"/>
        <v>-1.1252805865614427E-2</v>
      </c>
      <c r="Z227" s="33">
        <v>7.0000000000000007E-2</v>
      </c>
      <c r="AA227" s="28">
        <f t="shared" si="42"/>
        <v>335901.77669999999</v>
      </c>
      <c r="AB227" s="28">
        <f t="shared" si="43"/>
        <v>4560647.2961096773</v>
      </c>
    </row>
    <row r="228" spans="1:28" x14ac:dyDescent="0.25">
      <c r="A228" s="27" t="s">
        <v>236</v>
      </c>
      <c r="B228" s="27" t="s">
        <v>491</v>
      </c>
      <c r="C228" s="34">
        <v>1949381</v>
      </c>
      <c r="D228" s="34">
        <v>0</v>
      </c>
      <c r="E228" s="28">
        <f t="shared" si="33"/>
        <v>1949381</v>
      </c>
      <c r="F228" s="28">
        <v>140773</v>
      </c>
      <c r="G228" s="28">
        <v>0</v>
      </c>
      <c r="H228" s="28">
        <f t="shared" si="34"/>
        <v>140773</v>
      </c>
      <c r="I228" s="28">
        <v>77225</v>
      </c>
      <c r="J228" s="29">
        <v>179129</v>
      </c>
      <c r="K228" s="28">
        <f t="shared" si="35"/>
        <v>2346508</v>
      </c>
      <c r="L228" s="30">
        <v>0.03</v>
      </c>
      <c r="M228" s="30">
        <v>1.6806722689075633E-2</v>
      </c>
      <c r="N228" s="30">
        <v>0</v>
      </c>
      <c r="O228" s="30">
        <v>0</v>
      </c>
      <c r="P228" s="30">
        <f t="shared" si="36"/>
        <v>4.6806722689075632E-2</v>
      </c>
      <c r="Q228" s="28">
        <f t="shared" si="37"/>
        <v>2456340.3492436977</v>
      </c>
      <c r="R228" s="31">
        <v>126765</v>
      </c>
      <c r="S228" s="28">
        <v>0</v>
      </c>
      <c r="T228" s="28">
        <f t="shared" si="38"/>
        <v>126765</v>
      </c>
      <c r="U228" s="28">
        <v>77319</v>
      </c>
      <c r="V228" s="29">
        <v>368463</v>
      </c>
      <c r="W228" s="28">
        <f t="shared" si="39"/>
        <v>1883793.3492436977</v>
      </c>
      <c r="X228" s="28">
        <f t="shared" si="40"/>
        <v>-65587.65075630229</v>
      </c>
      <c r="Y228" s="32">
        <f t="shared" si="41"/>
        <v>-3.3645372944694898E-2</v>
      </c>
      <c r="Z228" s="33">
        <v>7.0000000000000007E-2</v>
      </c>
      <c r="AA228" s="28">
        <f t="shared" si="42"/>
        <v>164255.56000000003</v>
      </c>
      <c r="AB228" s="28">
        <f t="shared" si="43"/>
        <v>2048048.9092436978</v>
      </c>
    </row>
    <row r="229" spans="1:28" x14ac:dyDescent="0.25">
      <c r="A229" s="27" t="s">
        <v>237</v>
      </c>
      <c r="B229" s="27" t="s">
        <v>492</v>
      </c>
      <c r="C229" s="34">
        <v>5068438</v>
      </c>
      <c r="D229" s="34">
        <v>222222</v>
      </c>
      <c r="E229" s="28">
        <f t="shared" si="33"/>
        <v>5290660</v>
      </c>
      <c r="F229" s="28">
        <v>462452</v>
      </c>
      <c r="G229" s="28">
        <v>263</v>
      </c>
      <c r="H229" s="28">
        <f t="shared" si="34"/>
        <v>462715</v>
      </c>
      <c r="I229" s="28">
        <v>285080</v>
      </c>
      <c r="J229" s="29">
        <v>583907</v>
      </c>
      <c r="K229" s="28">
        <f t="shared" si="35"/>
        <v>6622362</v>
      </c>
      <c r="L229" s="30">
        <v>0.03</v>
      </c>
      <c r="M229" s="30">
        <v>2.2340425531914891E-2</v>
      </c>
      <c r="N229" s="30">
        <v>1.9946808510638296E-3</v>
      </c>
      <c r="O229" s="30">
        <v>6.7819148936170215E-3</v>
      </c>
      <c r="P229" s="30">
        <f t="shared" si="36"/>
        <v>6.111702127659574E-2</v>
      </c>
      <c r="Q229" s="28">
        <f t="shared" si="37"/>
        <v>7027101.0392553192</v>
      </c>
      <c r="R229" s="31">
        <v>378440</v>
      </c>
      <c r="S229" s="28">
        <v>595</v>
      </c>
      <c r="T229" s="28">
        <f t="shared" si="38"/>
        <v>379035</v>
      </c>
      <c r="U229" s="28">
        <v>315856</v>
      </c>
      <c r="V229" s="29">
        <v>1171056</v>
      </c>
      <c r="W229" s="28">
        <f t="shared" si="39"/>
        <v>5161154.0392553192</v>
      </c>
      <c r="X229" s="28">
        <f t="shared" si="40"/>
        <v>-129505.96074468084</v>
      </c>
      <c r="Y229" s="32">
        <f t="shared" si="41"/>
        <v>-2.4478224029644852E-2</v>
      </c>
      <c r="Z229" s="33">
        <v>7.0000000000000007E-2</v>
      </c>
      <c r="AA229" s="28">
        <f>Z229*K229</f>
        <v>463565.34</v>
      </c>
      <c r="AB229" s="28">
        <f t="shared" si="43"/>
        <v>5624719.379255319</v>
      </c>
    </row>
    <row r="230" spans="1:28" x14ac:dyDescent="0.25">
      <c r="A230" s="27" t="s">
        <v>238</v>
      </c>
      <c r="B230" s="27" t="s">
        <v>493</v>
      </c>
      <c r="C230" s="34">
        <v>1777475</v>
      </c>
      <c r="D230" s="34">
        <v>0</v>
      </c>
      <c r="E230" s="28">
        <f t="shared" si="33"/>
        <v>1777475</v>
      </c>
      <c r="F230" s="28">
        <v>115568</v>
      </c>
      <c r="G230" s="28">
        <v>0</v>
      </c>
      <c r="H230" s="28">
        <f t="shared" si="34"/>
        <v>115568</v>
      </c>
      <c r="I230" s="28">
        <v>521168</v>
      </c>
      <c r="J230" s="29">
        <v>3652318</v>
      </c>
      <c r="K230" s="28">
        <f t="shared" si="35"/>
        <v>6066529</v>
      </c>
      <c r="L230" s="30">
        <v>0.03</v>
      </c>
      <c r="M230" s="30">
        <v>0</v>
      </c>
      <c r="N230" s="30">
        <v>0</v>
      </c>
      <c r="O230" s="30">
        <v>9.9609374999999993E-3</v>
      </c>
      <c r="P230" s="30">
        <f t="shared" si="36"/>
        <v>3.9960937500000002E-2</v>
      </c>
      <c r="Q230" s="28">
        <f t="shared" si="37"/>
        <v>6308953.1862109378</v>
      </c>
      <c r="R230" s="31">
        <v>120873</v>
      </c>
      <c r="S230" s="28">
        <v>0</v>
      </c>
      <c r="T230" s="28">
        <f t="shared" si="38"/>
        <v>120873</v>
      </c>
      <c r="U230" s="28">
        <v>526029</v>
      </c>
      <c r="V230" s="29">
        <v>3602146</v>
      </c>
      <c r="W230" s="28">
        <f t="shared" si="39"/>
        <v>2059905.1862109378</v>
      </c>
      <c r="X230" s="28">
        <f t="shared" si="40"/>
        <v>282430.1862109378</v>
      </c>
      <c r="Y230" s="32">
        <f t="shared" si="41"/>
        <v>0.1588940413850759</v>
      </c>
      <c r="Z230" s="33">
        <v>7.0000000000000007E-2</v>
      </c>
      <c r="AA230" s="28">
        <f t="shared" si="42"/>
        <v>424657.03</v>
      </c>
      <c r="AB230" s="28">
        <f t="shared" si="43"/>
        <v>2484562.2162109381</v>
      </c>
    </row>
    <row r="231" spans="1:28" x14ac:dyDescent="0.25">
      <c r="A231" s="27" t="s">
        <v>239</v>
      </c>
      <c r="B231" s="27" t="s">
        <v>494</v>
      </c>
      <c r="C231" s="28">
        <v>191828</v>
      </c>
      <c r="D231" s="28">
        <v>0</v>
      </c>
      <c r="E231" s="28">
        <f t="shared" si="33"/>
        <v>191828</v>
      </c>
      <c r="F231" s="28">
        <v>240395</v>
      </c>
      <c r="G231" s="28">
        <v>0</v>
      </c>
      <c r="H231" s="28">
        <f t="shared" si="34"/>
        <v>240395</v>
      </c>
      <c r="I231" s="28">
        <v>939443</v>
      </c>
      <c r="J231" s="29">
        <v>6776741</v>
      </c>
      <c r="K231" s="28">
        <f t="shared" si="35"/>
        <v>8148407</v>
      </c>
      <c r="L231" s="30">
        <v>0.03</v>
      </c>
      <c r="M231" s="30">
        <v>8.2644628099173563E-4</v>
      </c>
      <c r="N231" s="30">
        <v>0</v>
      </c>
      <c r="O231" s="30">
        <v>2.8202479338842977E-2</v>
      </c>
      <c r="P231" s="30">
        <f t="shared" si="36"/>
        <v>5.9028925619834707E-2</v>
      </c>
      <c r="Q231" s="28">
        <f t="shared" si="37"/>
        <v>8629398.7107231412</v>
      </c>
      <c r="R231" s="31">
        <v>265856</v>
      </c>
      <c r="S231" s="28">
        <v>0</v>
      </c>
      <c r="T231" s="28">
        <f t="shared" si="38"/>
        <v>265856</v>
      </c>
      <c r="U231" s="28">
        <v>613793</v>
      </c>
      <c r="V231" s="29">
        <v>7329002</v>
      </c>
      <c r="W231" s="28">
        <f t="shared" si="39"/>
        <v>420747.71072314121</v>
      </c>
      <c r="X231" s="28">
        <f t="shared" si="40"/>
        <v>228919.71072314121</v>
      </c>
      <c r="Y231" s="32">
        <f t="shared" si="41"/>
        <v>1.1933592109761932</v>
      </c>
      <c r="Z231" s="33">
        <v>0.06</v>
      </c>
      <c r="AA231" s="28">
        <f t="shared" si="42"/>
        <v>488904.42</v>
      </c>
      <c r="AB231" s="28">
        <f t="shared" si="43"/>
        <v>909652.13072314113</v>
      </c>
    </row>
    <row r="232" spans="1:28" x14ac:dyDescent="0.25">
      <c r="A232" s="27" t="s">
        <v>240</v>
      </c>
      <c r="B232" s="27" t="s">
        <v>495</v>
      </c>
      <c r="C232" s="34">
        <v>1126768</v>
      </c>
      <c r="D232" s="28">
        <v>0</v>
      </c>
      <c r="E232" s="28">
        <f t="shared" si="33"/>
        <v>1126768</v>
      </c>
      <c r="F232" s="28">
        <v>251578</v>
      </c>
      <c r="G232" s="28">
        <v>0</v>
      </c>
      <c r="H232" s="28">
        <f t="shared" si="34"/>
        <v>251578</v>
      </c>
      <c r="I232" s="28">
        <v>1466770</v>
      </c>
      <c r="J232" s="29">
        <v>6791821</v>
      </c>
      <c r="K232" s="28">
        <f t="shared" si="35"/>
        <v>9636937</v>
      </c>
      <c r="L232" s="30">
        <v>0.03</v>
      </c>
      <c r="M232" s="30">
        <v>9.1388400702987708E-3</v>
      </c>
      <c r="N232" s="30">
        <v>0</v>
      </c>
      <c r="O232" s="30">
        <v>1.0808435852372582E-2</v>
      </c>
      <c r="P232" s="30">
        <f t="shared" si="36"/>
        <v>4.9947275922671348E-2</v>
      </c>
      <c r="Q232" s="28">
        <f t="shared" si="37"/>
        <v>10118275.751388401</v>
      </c>
      <c r="R232" s="31">
        <v>254014</v>
      </c>
      <c r="S232" s="28">
        <v>0</v>
      </c>
      <c r="T232" s="28">
        <f t="shared" si="38"/>
        <v>254014</v>
      </c>
      <c r="U232" s="28">
        <v>1373486</v>
      </c>
      <c r="V232" s="29">
        <v>7547199</v>
      </c>
      <c r="W232" s="28">
        <f t="shared" si="39"/>
        <v>943576.75138840079</v>
      </c>
      <c r="X232" s="28">
        <f t="shared" si="40"/>
        <v>-183191.24861159921</v>
      </c>
      <c r="Y232" s="32">
        <f t="shared" si="41"/>
        <v>-0.16258116010713758</v>
      </c>
      <c r="Z232" s="33">
        <v>0.06</v>
      </c>
      <c r="AA232" s="28">
        <f t="shared" si="42"/>
        <v>578216.22</v>
      </c>
      <c r="AB232" s="28">
        <f t="shared" si="43"/>
        <v>1521792.9713884008</v>
      </c>
    </row>
    <row r="233" spans="1:28" x14ac:dyDescent="0.25">
      <c r="A233" s="27" t="s">
        <v>241</v>
      </c>
      <c r="B233" s="27" t="s">
        <v>496</v>
      </c>
      <c r="C233" s="28">
        <v>6533672</v>
      </c>
      <c r="D233" s="28">
        <v>0</v>
      </c>
      <c r="E233" s="28">
        <f t="shared" si="33"/>
        <v>6533672</v>
      </c>
      <c r="F233" s="28">
        <v>513674</v>
      </c>
      <c r="G233" s="28">
        <v>0</v>
      </c>
      <c r="H233" s="28">
        <f t="shared" si="34"/>
        <v>513674</v>
      </c>
      <c r="I233" s="28">
        <v>402569</v>
      </c>
      <c r="J233" s="29">
        <v>102351</v>
      </c>
      <c r="K233" s="28">
        <f t="shared" si="35"/>
        <v>7552266</v>
      </c>
      <c r="L233" s="30">
        <v>0.03</v>
      </c>
      <c r="M233" s="30">
        <v>0</v>
      </c>
      <c r="N233" s="30">
        <v>5.8593749999999998E-4</v>
      </c>
      <c r="O233" s="30">
        <v>9.3749999999999997E-3</v>
      </c>
      <c r="P233" s="30">
        <f t="shared" si="36"/>
        <v>3.9960937500000002E-2</v>
      </c>
      <c r="Q233" s="28">
        <f t="shared" si="37"/>
        <v>7854061.6296093753</v>
      </c>
      <c r="R233" s="31">
        <v>534005</v>
      </c>
      <c r="S233" s="28">
        <v>0</v>
      </c>
      <c r="T233" s="28">
        <f t="shared" si="38"/>
        <v>534005</v>
      </c>
      <c r="U233" s="28">
        <v>365468</v>
      </c>
      <c r="V233" s="29">
        <v>851437</v>
      </c>
      <c r="W233" s="28">
        <f t="shared" si="39"/>
        <v>6103151.6296093753</v>
      </c>
      <c r="X233" s="28">
        <f t="shared" si="40"/>
        <v>-430520.37039062474</v>
      </c>
      <c r="Y233" s="32">
        <f t="shared" si="41"/>
        <v>-6.5892559404669343E-2</v>
      </c>
      <c r="Z233" s="33">
        <v>0.06</v>
      </c>
      <c r="AA233" s="28">
        <f t="shared" si="42"/>
        <v>453135.95999999996</v>
      </c>
      <c r="AB233" s="28">
        <f t="shared" si="43"/>
        <v>6556287.5896093752</v>
      </c>
    </row>
    <row r="234" spans="1:28" x14ac:dyDescent="0.25">
      <c r="A234" s="27" t="s">
        <v>242</v>
      </c>
      <c r="B234" s="27" t="s">
        <v>497</v>
      </c>
      <c r="C234" s="28">
        <v>1905732</v>
      </c>
      <c r="D234" s="28">
        <v>0</v>
      </c>
      <c r="E234" s="28">
        <f t="shared" si="33"/>
        <v>1905732</v>
      </c>
      <c r="F234" s="28">
        <v>108990</v>
      </c>
      <c r="G234" s="28">
        <v>35</v>
      </c>
      <c r="H234" s="28">
        <f t="shared" si="34"/>
        <v>109025</v>
      </c>
      <c r="I234" s="28">
        <v>90265</v>
      </c>
      <c r="J234" s="29">
        <v>1261397</v>
      </c>
      <c r="K234" s="28">
        <f t="shared" si="35"/>
        <v>3366419</v>
      </c>
      <c r="L234" s="30">
        <v>0.03</v>
      </c>
      <c r="M234" s="30">
        <v>1.0810810810810811E-2</v>
      </c>
      <c r="N234" s="30">
        <v>0</v>
      </c>
      <c r="O234" s="30">
        <v>6.7567567567567563E-3</v>
      </c>
      <c r="P234" s="30">
        <f t="shared" si="36"/>
        <v>4.7567567567567567E-2</v>
      </c>
      <c r="Q234" s="28">
        <f t="shared" si="37"/>
        <v>3526551.3632432432</v>
      </c>
      <c r="R234" s="31">
        <v>108913</v>
      </c>
      <c r="S234" s="28">
        <v>45</v>
      </c>
      <c r="T234" s="28">
        <f t="shared" si="38"/>
        <v>108958</v>
      </c>
      <c r="U234" s="28">
        <v>114830</v>
      </c>
      <c r="V234" s="29">
        <v>1298445</v>
      </c>
      <c r="W234" s="28">
        <f t="shared" si="39"/>
        <v>2004318.3632432432</v>
      </c>
      <c r="X234" s="28">
        <f t="shared" si="40"/>
        <v>98586.363243243191</v>
      </c>
      <c r="Y234" s="32">
        <f t="shared" si="41"/>
        <v>5.1731493852883399E-2</v>
      </c>
      <c r="Z234" s="33">
        <v>7.0000000000000007E-2</v>
      </c>
      <c r="AA234" s="28">
        <f t="shared" si="42"/>
        <v>235649.33000000002</v>
      </c>
      <c r="AB234" s="28">
        <f t="shared" si="43"/>
        <v>2239967.6932432433</v>
      </c>
    </row>
    <row r="235" spans="1:28" x14ac:dyDescent="0.25">
      <c r="A235" s="27" t="s">
        <v>243</v>
      </c>
      <c r="B235" s="27" t="s">
        <v>498</v>
      </c>
      <c r="C235" s="28">
        <v>20669407</v>
      </c>
      <c r="D235" s="28">
        <v>1941327</v>
      </c>
      <c r="E235" s="28">
        <f t="shared" si="33"/>
        <v>22610734</v>
      </c>
      <c r="F235" s="28">
        <v>2720677</v>
      </c>
      <c r="G235" s="28">
        <v>23160</v>
      </c>
      <c r="H235" s="28">
        <f t="shared" si="34"/>
        <v>2743837</v>
      </c>
      <c r="I235" s="28">
        <v>1334182</v>
      </c>
      <c r="J235" s="29">
        <v>438874</v>
      </c>
      <c r="K235" s="28">
        <f t="shared" si="35"/>
        <v>27127627</v>
      </c>
      <c r="L235" s="30">
        <v>0.03</v>
      </c>
      <c r="M235" s="30">
        <v>1.851851851851852E-4</v>
      </c>
      <c r="N235" s="30">
        <v>7.6388888888888893E-4</v>
      </c>
      <c r="O235" s="30">
        <v>2.9166666666666668E-3</v>
      </c>
      <c r="P235" s="30">
        <f t="shared" si="36"/>
        <v>3.3865740740740738E-2</v>
      </c>
      <c r="Q235" s="28">
        <f t="shared" si="37"/>
        <v>28046324.182893518</v>
      </c>
      <c r="R235" s="31">
        <v>2659703</v>
      </c>
      <c r="S235" s="28">
        <v>32570</v>
      </c>
      <c r="T235" s="28">
        <f t="shared" si="38"/>
        <v>2692273</v>
      </c>
      <c r="U235" s="28">
        <v>1357116</v>
      </c>
      <c r="V235" s="29">
        <v>3752253</v>
      </c>
      <c r="W235" s="28">
        <f t="shared" si="39"/>
        <v>20244682.182893518</v>
      </c>
      <c r="X235" s="28">
        <f t="shared" si="40"/>
        <v>-2366051.8171064816</v>
      </c>
      <c r="Y235" s="32">
        <f t="shared" si="41"/>
        <v>-0.10464285755192564</v>
      </c>
      <c r="Z235" s="33">
        <v>0.06</v>
      </c>
      <c r="AA235" s="28">
        <f t="shared" si="42"/>
        <v>1627657.6199999999</v>
      </c>
      <c r="AB235" s="28">
        <f t="shared" si="43"/>
        <v>21872339.802893519</v>
      </c>
    </row>
    <row r="236" spans="1:28" x14ac:dyDescent="0.25">
      <c r="A236" s="27" t="s">
        <v>244</v>
      </c>
      <c r="B236" s="27" t="s">
        <v>499</v>
      </c>
      <c r="C236" s="28">
        <v>5176042</v>
      </c>
      <c r="D236" s="28">
        <v>544846</v>
      </c>
      <c r="E236" s="28">
        <f t="shared" si="33"/>
        <v>5720888</v>
      </c>
      <c r="F236" s="28">
        <v>795101</v>
      </c>
      <c r="G236" s="28">
        <v>6268</v>
      </c>
      <c r="H236" s="28">
        <f t="shared" si="34"/>
        <v>801369</v>
      </c>
      <c r="I236" s="28">
        <v>503625</v>
      </c>
      <c r="J236" s="29">
        <v>4006701</v>
      </c>
      <c r="K236" s="28">
        <f t="shared" si="35"/>
        <v>11032583</v>
      </c>
      <c r="L236" s="30">
        <v>0.03</v>
      </c>
      <c r="M236" s="30">
        <v>3.6693548387096771E-2</v>
      </c>
      <c r="N236" s="30">
        <v>0</v>
      </c>
      <c r="O236" s="30">
        <v>1.0080645161290322E-3</v>
      </c>
      <c r="P236" s="30">
        <f t="shared" si="36"/>
        <v>6.7701612903225794E-2</v>
      </c>
      <c r="Q236" s="28">
        <f t="shared" si="37"/>
        <v>11779506.66358871</v>
      </c>
      <c r="R236" s="31">
        <v>811109</v>
      </c>
      <c r="S236" s="28">
        <v>7229</v>
      </c>
      <c r="T236" s="28">
        <f t="shared" si="38"/>
        <v>818338</v>
      </c>
      <c r="U236" s="28">
        <v>495933</v>
      </c>
      <c r="V236" s="29">
        <v>3846435</v>
      </c>
      <c r="W236" s="28">
        <f t="shared" si="39"/>
        <v>6618800.6635887101</v>
      </c>
      <c r="X236" s="28">
        <f t="shared" si="40"/>
        <v>897912.66358871013</v>
      </c>
      <c r="Y236" s="32">
        <f t="shared" si="41"/>
        <v>0.15695337220178232</v>
      </c>
      <c r="Z236" s="33">
        <v>0.06</v>
      </c>
      <c r="AA236" s="28">
        <f t="shared" si="42"/>
        <v>661954.98</v>
      </c>
      <c r="AB236" s="28">
        <f t="shared" si="43"/>
        <v>7280755.6435887106</v>
      </c>
    </row>
    <row r="237" spans="1:28" x14ac:dyDescent="0.25">
      <c r="A237" s="27" t="s">
        <v>245</v>
      </c>
      <c r="B237" s="27" t="s">
        <v>500</v>
      </c>
      <c r="C237" s="28">
        <v>7332763</v>
      </c>
      <c r="D237" s="28">
        <v>0</v>
      </c>
      <c r="E237" s="28">
        <f t="shared" si="33"/>
        <v>7332763</v>
      </c>
      <c r="F237" s="28">
        <v>636251</v>
      </c>
      <c r="G237" s="28">
        <v>4045</v>
      </c>
      <c r="H237" s="28">
        <f t="shared" si="34"/>
        <v>640296</v>
      </c>
      <c r="I237" s="28">
        <v>490479</v>
      </c>
      <c r="J237" s="29">
        <v>1189903</v>
      </c>
      <c r="K237" s="28">
        <f t="shared" si="35"/>
        <v>9653441</v>
      </c>
      <c r="L237" s="30">
        <v>0.03</v>
      </c>
      <c r="M237" s="30">
        <v>0</v>
      </c>
      <c r="N237" s="30">
        <v>0</v>
      </c>
      <c r="O237" s="30">
        <v>1.9852941176470586E-3</v>
      </c>
      <c r="P237" s="30">
        <f t="shared" si="36"/>
        <v>3.1985294117647056E-2</v>
      </c>
      <c r="Q237" s="28">
        <f t="shared" si="37"/>
        <v>9962209.1496323533</v>
      </c>
      <c r="R237" s="31">
        <v>678276</v>
      </c>
      <c r="S237" s="28">
        <v>9300</v>
      </c>
      <c r="T237" s="28">
        <f t="shared" si="38"/>
        <v>687576</v>
      </c>
      <c r="U237" s="28">
        <v>461453</v>
      </c>
      <c r="V237" s="29">
        <v>2041657</v>
      </c>
      <c r="W237" s="28">
        <f t="shared" si="39"/>
        <v>6771523.1496323533</v>
      </c>
      <c r="X237" s="28">
        <f t="shared" si="40"/>
        <v>-561239.85036764666</v>
      </c>
      <c r="Y237" s="32">
        <f t="shared" si="41"/>
        <v>-7.6538659488605679E-2</v>
      </c>
      <c r="Z237" s="33">
        <v>0.06</v>
      </c>
      <c r="AA237" s="28">
        <f t="shared" si="42"/>
        <v>579206.46</v>
      </c>
      <c r="AB237" s="28">
        <f t="shared" si="43"/>
        <v>7350729.6096323533</v>
      </c>
    </row>
    <row r="238" spans="1:28" x14ac:dyDescent="0.25">
      <c r="A238" s="27" t="s">
        <v>246</v>
      </c>
      <c r="B238" s="27" t="s">
        <v>501</v>
      </c>
      <c r="C238" s="28">
        <v>9953556</v>
      </c>
      <c r="D238" s="28">
        <v>404040</v>
      </c>
      <c r="E238" s="28">
        <f t="shared" si="33"/>
        <v>10357596</v>
      </c>
      <c r="F238" s="28">
        <v>868354</v>
      </c>
      <c r="G238" s="28">
        <v>778</v>
      </c>
      <c r="H238" s="28">
        <f t="shared" si="34"/>
        <v>869132</v>
      </c>
      <c r="I238" s="28">
        <v>682456</v>
      </c>
      <c r="J238" s="29">
        <v>708705</v>
      </c>
      <c r="K238" s="28">
        <f t="shared" si="35"/>
        <v>12617889</v>
      </c>
      <c r="L238" s="30">
        <v>0.03</v>
      </c>
      <c r="M238" s="30">
        <v>5.57341907824223E-3</v>
      </c>
      <c r="N238" s="30">
        <v>0</v>
      </c>
      <c r="O238" s="30">
        <v>5.3054662379421217E-3</v>
      </c>
      <c r="P238" s="30">
        <f t="shared" si="36"/>
        <v>4.0878885316184346E-2</v>
      </c>
      <c r="Q238" s="28">
        <f t="shared" si="37"/>
        <v>13133694.237363344</v>
      </c>
      <c r="R238" s="31">
        <v>959837</v>
      </c>
      <c r="S238" s="28">
        <v>711</v>
      </c>
      <c r="T238" s="28">
        <f t="shared" si="38"/>
        <v>960548</v>
      </c>
      <c r="U238" s="28">
        <v>683615</v>
      </c>
      <c r="V238" s="29">
        <v>1689310</v>
      </c>
      <c r="W238" s="28">
        <f t="shared" si="39"/>
        <v>9800221.2373633441</v>
      </c>
      <c r="X238" s="28">
        <f t="shared" si="40"/>
        <v>-557374.76263665594</v>
      </c>
      <c r="Y238" s="32">
        <f t="shared" si="41"/>
        <v>-5.3813139905887035E-2</v>
      </c>
      <c r="Z238" s="33">
        <v>0.06</v>
      </c>
      <c r="AA238" s="28">
        <f t="shared" si="42"/>
        <v>757073.34</v>
      </c>
      <c r="AB238" s="28">
        <f t="shared" si="43"/>
        <v>10557294.577363344</v>
      </c>
    </row>
    <row r="239" spans="1:28" x14ac:dyDescent="0.25">
      <c r="A239" s="27" t="s">
        <v>247</v>
      </c>
      <c r="B239" s="27" t="s">
        <v>502</v>
      </c>
      <c r="C239" s="28">
        <v>4816162</v>
      </c>
      <c r="D239" s="28">
        <v>516320</v>
      </c>
      <c r="E239" s="28">
        <f t="shared" si="33"/>
        <v>5332482</v>
      </c>
      <c r="F239" s="28">
        <v>560668</v>
      </c>
      <c r="G239" s="28">
        <v>6943</v>
      </c>
      <c r="H239" s="28">
        <f t="shared" si="34"/>
        <v>567611</v>
      </c>
      <c r="I239" s="28">
        <v>307785</v>
      </c>
      <c r="J239" s="29">
        <v>1438020</v>
      </c>
      <c r="K239" s="28">
        <f t="shared" si="35"/>
        <v>7645898</v>
      </c>
      <c r="L239" s="30">
        <v>0.03</v>
      </c>
      <c r="M239" s="30">
        <v>2.8571428571428571E-2</v>
      </c>
      <c r="N239" s="30">
        <v>8.1932773109243701E-3</v>
      </c>
      <c r="O239" s="30">
        <v>6.3025210084033615E-3</v>
      </c>
      <c r="P239" s="30">
        <f t="shared" si="36"/>
        <v>7.3067226890756301E-2</v>
      </c>
      <c r="Q239" s="28">
        <f t="shared" si="37"/>
        <v>8204562.5639495794</v>
      </c>
      <c r="R239" s="31">
        <v>547432</v>
      </c>
      <c r="S239" s="28">
        <v>8670</v>
      </c>
      <c r="T239" s="28">
        <f t="shared" si="38"/>
        <v>556102</v>
      </c>
      <c r="U239" s="28">
        <v>327641</v>
      </c>
      <c r="V239" s="29">
        <v>2699464</v>
      </c>
      <c r="W239" s="28">
        <f t="shared" si="39"/>
        <v>4621355.5639495794</v>
      </c>
      <c r="X239" s="28">
        <f t="shared" si="40"/>
        <v>-711126.43605042063</v>
      </c>
      <c r="Y239" s="32">
        <f t="shared" si="41"/>
        <v>-0.13335749394942553</v>
      </c>
      <c r="Z239" s="33">
        <v>0.06</v>
      </c>
      <c r="AA239" s="28">
        <f t="shared" si="42"/>
        <v>458753.88</v>
      </c>
      <c r="AB239" s="28">
        <f t="shared" si="43"/>
        <v>5080109.4439495793</v>
      </c>
    </row>
    <row r="240" spans="1:28" x14ac:dyDescent="0.25">
      <c r="A240" s="27" t="s">
        <v>248</v>
      </c>
      <c r="B240" s="27" t="s">
        <v>503</v>
      </c>
      <c r="C240" s="34">
        <v>2948485</v>
      </c>
      <c r="D240" s="34">
        <v>505051</v>
      </c>
      <c r="E240" s="28">
        <f t="shared" si="33"/>
        <v>3453536</v>
      </c>
      <c r="F240" s="28">
        <v>408848</v>
      </c>
      <c r="G240" s="28">
        <v>3595</v>
      </c>
      <c r="H240" s="28">
        <f t="shared" si="34"/>
        <v>412443</v>
      </c>
      <c r="I240" s="28">
        <v>147585</v>
      </c>
      <c r="J240" s="29">
        <v>597395</v>
      </c>
      <c r="K240" s="28">
        <f t="shared" si="35"/>
        <v>4610959</v>
      </c>
      <c r="L240" s="30">
        <v>0.03</v>
      </c>
      <c r="M240" s="30">
        <v>0</v>
      </c>
      <c r="N240" s="30">
        <v>0</v>
      </c>
      <c r="O240" s="30">
        <v>6.8181818181818176E-4</v>
      </c>
      <c r="P240" s="30">
        <f t="shared" si="36"/>
        <v>3.0681818181818182E-2</v>
      </c>
      <c r="Q240" s="28">
        <f t="shared" si="37"/>
        <v>4752431.605681818</v>
      </c>
      <c r="R240" s="31">
        <v>636573</v>
      </c>
      <c r="S240" s="28">
        <v>1877</v>
      </c>
      <c r="T240" s="28">
        <f t="shared" si="38"/>
        <v>638450</v>
      </c>
      <c r="U240" s="28">
        <v>137129</v>
      </c>
      <c r="V240" s="29">
        <v>921532</v>
      </c>
      <c r="W240" s="28">
        <f t="shared" si="39"/>
        <v>3055320.605681818</v>
      </c>
      <c r="X240" s="28">
        <f t="shared" si="40"/>
        <v>-398215.39431818202</v>
      </c>
      <c r="Y240" s="32">
        <f t="shared" si="41"/>
        <v>-0.11530657109645941</v>
      </c>
      <c r="Z240" s="33">
        <v>7.0000000000000007E-2</v>
      </c>
      <c r="AA240" s="28">
        <f t="shared" si="42"/>
        <v>322767.13</v>
      </c>
      <c r="AB240" s="28">
        <f t="shared" si="43"/>
        <v>3378087.7356818179</v>
      </c>
    </row>
    <row r="241" spans="1:28" x14ac:dyDescent="0.25">
      <c r="A241" s="27" t="s">
        <v>249</v>
      </c>
      <c r="B241" s="27" t="s">
        <v>504</v>
      </c>
      <c r="C241" s="28">
        <v>3232323</v>
      </c>
      <c r="D241" s="28">
        <v>202020</v>
      </c>
      <c r="E241" s="28">
        <f t="shared" si="33"/>
        <v>3434343</v>
      </c>
      <c r="F241" s="28">
        <v>173979</v>
      </c>
      <c r="G241" s="28">
        <v>393</v>
      </c>
      <c r="H241" s="28">
        <f t="shared" si="34"/>
        <v>174372</v>
      </c>
      <c r="I241" s="28">
        <v>217605</v>
      </c>
      <c r="J241" s="29">
        <v>435968</v>
      </c>
      <c r="K241" s="28">
        <f t="shared" si="35"/>
        <v>4262288</v>
      </c>
      <c r="L241" s="30">
        <v>0.03</v>
      </c>
      <c r="M241" s="30">
        <v>0</v>
      </c>
      <c r="N241" s="30">
        <v>0</v>
      </c>
      <c r="O241" s="30">
        <v>7.3008849557522123E-3</v>
      </c>
      <c r="P241" s="30">
        <f t="shared" si="36"/>
        <v>3.7300884955752213E-2</v>
      </c>
      <c r="Q241" s="28">
        <f t="shared" si="37"/>
        <v>4421275.1143362829</v>
      </c>
      <c r="R241" s="31">
        <v>175229</v>
      </c>
      <c r="S241" s="28">
        <v>864</v>
      </c>
      <c r="T241" s="28">
        <f t="shared" si="38"/>
        <v>176093</v>
      </c>
      <c r="U241" s="28">
        <v>233624</v>
      </c>
      <c r="V241" s="29">
        <v>714063</v>
      </c>
      <c r="W241" s="28">
        <f t="shared" si="39"/>
        <v>3297495.1143362829</v>
      </c>
      <c r="X241" s="28">
        <f t="shared" si="40"/>
        <v>-136847.88566371705</v>
      </c>
      <c r="Y241" s="32">
        <f t="shared" si="41"/>
        <v>-3.9846889394483033E-2</v>
      </c>
      <c r="Z241" s="33">
        <v>7.0000000000000007E-2</v>
      </c>
      <c r="AA241" s="28">
        <f t="shared" si="42"/>
        <v>298360.16000000003</v>
      </c>
      <c r="AB241" s="28">
        <f t="shared" si="43"/>
        <v>3595855.2743362831</v>
      </c>
    </row>
    <row r="242" spans="1:28" x14ac:dyDescent="0.25">
      <c r="A242" s="27" t="s">
        <v>250</v>
      </c>
      <c r="B242" s="27" t="s">
        <v>505</v>
      </c>
      <c r="C242" s="28">
        <v>3528090</v>
      </c>
      <c r="D242" s="28">
        <v>113594</v>
      </c>
      <c r="E242" s="28">
        <f t="shared" si="33"/>
        <v>3641684</v>
      </c>
      <c r="F242" s="28">
        <v>413075</v>
      </c>
      <c r="G242" s="28">
        <v>4534</v>
      </c>
      <c r="H242" s="28">
        <f t="shared" si="34"/>
        <v>417609</v>
      </c>
      <c r="I242" s="28">
        <v>301015</v>
      </c>
      <c r="J242" s="29">
        <v>736743</v>
      </c>
      <c r="K242" s="28">
        <f t="shared" si="35"/>
        <v>5097051</v>
      </c>
      <c r="L242" s="30">
        <v>0.03</v>
      </c>
      <c r="M242" s="30">
        <v>1.3043478260869566E-2</v>
      </c>
      <c r="N242" s="30">
        <v>0</v>
      </c>
      <c r="O242" s="30">
        <v>8.6956521739130436E-3</v>
      </c>
      <c r="P242" s="30">
        <f t="shared" si="36"/>
        <v>5.1739130434782607E-2</v>
      </c>
      <c r="Q242" s="28">
        <f t="shared" si="37"/>
        <v>5360767.9865217395</v>
      </c>
      <c r="R242" s="31">
        <v>429143</v>
      </c>
      <c r="S242" s="28">
        <v>6321</v>
      </c>
      <c r="T242" s="28">
        <f t="shared" si="38"/>
        <v>435464</v>
      </c>
      <c r="U242" s="28">
        <v>313129</v>
      </c>
      <c r="V242" s="29">
        <v>1078550</v>
      </c>
      <c r="W242" s="28">
        <f t="shared" si="39"/>
        <v>3533624.9865217395</v>
      </c>
      <c r="X242" s="28">
        <f t="shared" si="40"/>
        <v>-108059.01347826049</v>
      </c>
      <c r="Y242" s="32">
        <f t="shared" si="41"/>
        <v>-2.9672814411755795E-2</v>
      </c>
      <c r="Z242" s="33">
        <v>7.0000000000000007E-2</v>
      </c>
      <c r="AA242" s="28">
        <f t="shared" si="42"/>
        <v>356793.57</v>
      </c>
      <c r="AB242" s="28">
        <f t="shared" si="43"/>
        <v>3890418.5565217393</v>
      </c>
    </row>
    <row r="243" spans="1:28" x14ac:dyDescent="0.25">
      <c r="A243" s="27" t="s">
        <v>251</v>
      </c>
      <c r="B243" s="27" t="s">
        <v>506</v>
      </c>
      <c r="C243" s="28">
        <v>3402063</v>
      </c>
      <c r="D243" s="28">
        <v>123843</v>
      </c>
      <c r="E243" s="28">
        <f t="shared" si="33"/>
        <v>3525906</v>
      </c>
      <c r="F243" s="28">
        <v>164980</v>
      </c>
      <c r="G243" s="28">
        <v>216</v>
      </c>
      <c r="H243" s="28">
        <f t="shared" si="34"/>
        <v>165196</v>
      </c>
      <c r="I243" s="28">
        <v>61393</v>
      </c>
      <c r="J243" s="29">
        <v>10941</v>
      </c>
      <c r="K243" s="28">
        <f t="shared" si="35"/>
        <v>3763436</v>
      </c>
      <c r="L243" s="30">
        <v>0.03</v>
      </c>
      <c r="M243" s="30">
        <v>8.2795698924731181E-2</v>
      </c>
      <c r="N243" s="30">
        <v>3.2258064516129032E-3</v>
      </c>
      <c r="O243" s="30">
        <v>2.2580645161290321E-2</v>
      </c>
      <c r="P243" s="30">
        <f t="shared" si="36"/>
        <v>0.13860215053763439</v>
      </c>
      <c r="Q243" s="28">
        <f t="shared" si="37"/>
        <v>4285056.3230107529</v>
      </c>
      <c r="R243" s="31">
        <v>214951</v>
      </c>
      <c r="S243" s="28">
        <v>313</v>
      </c>
      <c r="T243" s="28">
        <f t="shared" si="38"/>
        <v>215264</v>
      </c>
      <c r="U243" s="28">
        <v>60702</v>
      </c>
      <c r="V243" s="29">
        <v>179311</v>
      </c>
      <c r="W243" s="28">
        <f t="shared" si="39"/>
        <v>3829779.3230107529</v>
      </c>
      <c r="X243" s="28">
        <f t="shared" si="40"/>
        <v>303873.32301075291</v>
      </c>
      <c r="Y243" s="32">
        <f t="shared" si="41"/>
        <v>8.6183047140437924E-2</v>
      </c>
      <c r="Z243" s="33">
        <v>7.0000000000000007E-2</v>
      </c>
      <c r="AA243" s="28">
        <f t="shared" si="42"/>
        <v>263440.52</v>
      </c>
      <c r="AB243" s="28">
        <f t="shared" si="43"/>
        <v>4093219.8430107529</v>
      </c>
    </row>
    <row r="244" spans="1:28" x14ac:dyDescent="0.25">
      <c r="A244" s="27" t="s">
        <v>252</v>
      </c>
      <c r="B244" s="27" t="s">
        <v>507</v>
      </c>
      <c r="C244" s="28">
        <v>12373737</v>
      </c>
      <c r="D244" s="28">
        <v>545455</v>
      </c>
      <c r="E244" s="28">
        <f t="shared" si="33"/>
        <v>12919192</v>
      </c>
      <c r="F244" s="28">
        <v>1969471</v>
      </c>
      <c r="G244" s="28">
        <v>58941</v>
      </c>
      <c r="H244" s="28">
        <f t="shared" si="34"/>
        <v>2028412</v>
      </c>
      <c r="I244" s="28">
        <v>1043946</v>
      </c>
      <c r="J244" s="29">
        <v>2340525</v>
      </c>
      <c r="K244" s="28">
        <f t="shared" si="35"/>
        <v>18332075</v>
      </c>
      <c r="L244" s="30">
        <v>0.03</v>
      </c>
      <c r="M244" s="30">
        <v>1.6593886462882096E-2</v>
      </c>
      <c r="N244" s="30">
        <v>4.0393013100436682E-3</v>
      </c>
      <c r="O244" s="30">
        <v>1.0152838427947598E-2</v>
      </c>
      <c r="P244" s="30">
        <f t="shared" si="36"/>
        <v>6.078602620087336E-2</v>
      </c>
      <c r="Q244" s="28">
        <f t="shared" si="37"/>
        <v>19446408.991266377</v>
      </c>
      <c r="R244" s="31">
        <v>1930371</v>
      </c>
      <c r="S244" s="28">
        <v>109992</v>
      </c>
      <c r="T244" s="28">
        <f t="shared" si="38"/>
        <v>2040363</v>
      </c>
      <c r="U244" s="28">
        <v>1199063</v>
      </c>
      <c r="V244" s="29">
        <v>3065582</v>
      </c>
      <c r="W244" s="28">
        <f t="shared" si="39"/>
        <v>13141400.991266377</v>
      </c>
      <c r="X244" s="28">
        <f t="shared" si="40"/>
        <v>222208.99126637727</v>
      </c>
      <c r="Y244" s="32">
        <f t="shared" si="41"/>
        <v>1.7199913993566879E-2</v>
      </c>
      <c r="Z244" s="33">
        <v>0.06</v>
      </c>
      <c r="AA244" s="28">
        <f t="shared" si="42"/>
        <v>1099924.5</v>
      </c>
      <c r="AB244" s="28">
        <f t="shared" si="43"/>
        <v>14241325.491266377</v>
      </c>
    </row>
    <row r="245" spans="1:28" x14ac:dyDescent="0.25">
      <c r="A245" s="27" t="s">
        <v>253</v>
      </c>
      <c r="B245" s="27" t="s">
        <v>508</v>
      </c>
      <c r="C245" s="28">
        <v>2929293</v>
      </c>
      <c r="D245" s="28">
        <v>101010</v>
      </c>
      <c r="E245" s="28">
        <f t="shared" si="33"/>
        <v>3030303</v>
      </c>
      <c r="F245" s="28">
        <v>209861</v>
      </c>
      <c r="G245" s="28">
        <v>974</v>
      </c>
      <c r="H245" s="28">
        <f t="shared" si="34"/>
        <v>210835</v>
      </c>
      <c r="I245" s="28">
        <v>312259</v>
      </c>
      <c r="J245" s="29">
        <v>914026</v>
      </c>
      <c r="K245" s="28">
        <f t="shared" si="35"/>
        <v>4467423</v>
      </c>
      <c r="L245" s="30">
        <v>0.03</v>
      </c>
      <c r="M245" s="30">
        <v>0</v>
      </c>
      <c r="N245" s="30">
        <v>1.2195121951219512E-3</v>
      </c>
      <c r="O245" s="30">
        <v>2.4390243902439024E-3</v>
      </c>
      <c r="P245" s="30">
        <f t="shared" si="36"/>
        <v>3.3658536585365856E-2</v>
      </c>
      <c r="Q245" s="28">
        <f t="shared" si="37"/>
        <v>4617789.9204878053</v>
      </c>
      <c r="R245" s="31">
        <v>189440</v>
      </c>
      <c r="S245" s="28">
        <v>1216</v>
      </c>
      <c r="T245" s="28">
        <f t="shared" si="38"/>
        <v>190656</v>
      </c>
      <c r="U245" s="28">
        <v>287245</v>
      </c>
      <c r="V245" s="29">
        <v>1169035</v>
      </c>
      <c r="W245" s="28">
        <f t="shared" si="39"/>
        <v>2970853.9204878053</v>
      </c>
      <c r="X245" s="28">
        <f t="shared" si="40"/>
        <v>-59449.07951219473</v>
      </c>
      <c r="Y245" s="32">
        <f t="shared" si="41"/>
        <v>-1.9618196435206226E-2</v>
      </c>
      <c r="Z245" s="33">
        <v>7.0000000000000007E-2</v>
      </c>
      <c r="AA245" s="28">
        <f t="shared" si="42"/>
        <v>312719.61000000004</v>
      </c>
      <c r="AB245" s="28">
        <f t="shared" si="43"/>
        <v>3283573.5304878051</v>
      </c>
    </row>
    <row r="246" spans="1:28" x14ac:dyDescent="0.25">
      <c r="A246" s="27" t="s">
        <v>254</v>
      </c>
      <c r="B246" s="27" t="s">
        <v>509</v>
      </c>
      <c r="C246" s="34">
        <v>4198964</v>
      </c>
      <c r="D246" s="34">
        <v>63636</v>
      </c>
      <c r="E246" s="28">
        <f t="shared" si="33"/>
        <v>4262600</v>
      </c>
      <c r="F246" s="28">
        <v>400193</v>
      </c>
      <c r="G246" s="28">
        <v>500</v>
      </c>
      <c r="H246" s="28">
        <f t="shared" si="34"/>
        <v>400693</v>
      </c>
      <c r="I246" s="28">
        <v>373760</v>
      </c>
      <c r="J246" s="29">
        <v>66397</v>
      </c>
      <c r="K246" s="28">
        <f t="shared" si="35"/>
        <v>5103450</v>
      </c>
      <c r="L246" s="30">
        <v>0.03</v>
      </c>
      <c r="M246" s="30">
        <v>0</v>
      </c>
      <c r="N246" s="30">
        <v>0</v>
      </c>
      <c r="O246" s="30">
        <v>3.6809815950920245E-3</v>
      </c>
      <c r="P246" s="30">
        <f t="shared" si="36"/>
        <v>3.3680981595092023E-2</v>
      </c>
      <c r="Q246" s="28">
        <f t="shared" si="37"/>
        <v>5275339.2055214727</v>
      </c>
      <c r="R246" s="31">
        <v>383747</v>
      </c>
      <c r="S246" s="28">
        <v>505</v>
      </c>
      <c r="T246" s="28">
        <f t="shared" si="38"/>
        <v>384252</v>
      </c>
      <c r="U246" s="28">
        <v>344303</v>
      </c>
      <c r="V246" s="29">
        <v>556199</v>
      </c>
      <c r="W246" s="28">
        <f t="shared" si="39"/>
        <v>3990585.2055214727</v>
      </c>
      <c r="X246" s="28">
        <f t="shared" si="40"/>
        <v>-272014.79447852727</v>
      </c>
      <c r="Y246" s="32">
        <f t="shared" si="41"/>
        <v>-6.3814290451491409E-2</v>
      </c>
      <c r="Z246" s="33">
        <v>7.0000000000000007E-2</v>
      </c>
      <c r="AA246" s="28">
        <f t="shared" si="42"/>
        <v>357241.50000000006</v>
      </c>
      <c r="AB246" s="28">
        <f t="shared" si="43"/>
        <v>4347826.7055214727</v>
      </c>
    </row>
    <row r="247" spans="1:28" x14ac:dyDescent="0.25">
      <c r="Y247" s="15"/>
    </row>
    <row r="250" spans="1:28" x14ac:dyDescent="0.25">
      <c r="A250" s="16" t="s">
        <v>541</v>
      </c>
    </row>
  </sheetData>
  <autoFilter ref="A2:Y246" xr:uid="{DC8981EA-454C-4031-B764-21ACDCC6EB3C}">
    <sortState xmlns:xlrd2="http://schemas.microsoft.com/office/spreadsheetml/2017/richdata2" ref="A3:Y246">
      <sortCondition ref="A2:A246"/>
    </sortState>
  </autoFilter>
  <mergeCells count="4">
    <mergeCell ref="C1:K1"/>
    <mergeCell ref="L1:P1"/>
    <mergeCell ref="R1:W1"/>
    <mergeCell ref="X1:Y1"/>
  </mergeCells>
  <printOptions gridLines="1"/>
  <pageMargins left="0.2" right="0.2" top="0.75" bottom="0.75" header="0.3" footer="0.3"/>
  <pageSetup paperSize="5" scale="38" fitToHeight="0" orientation="landscape" horizontalDpi="1200" verticalDpi="1200" r:id="rId1"/>
  <headerFooter>
    <oddHeader>&amp;C&amp;22Nebraska Department of Education
Property Tax Authority Certification 
6/14/23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32872-9E6B-4F7C-B828-62CE8F5FEB0D}">
  <dimension ref="A1:B16"/>
  <sheetViews>
    <sheetView zoomScale="110" zoomScaleNormal="110" workbookViewId="0">
      <selection activeCell="E1" sqref="E1"/>
    </sheetView>
  </sheetViews>
  <sheetFormatPr defaultRowHeight="15" x14ac:dyDescent="0.25"/>
  <cols>
    <col min="1" max="1" width="6.28515625" customWidth="1"/>
    <col min="2" max="2" width="69.28515625" customWidth="1"/>
  </cols>
  <sheetData>
    <row r="1" spans="1:2" x14ac:dyDescent="0.25">
      <c r="A1" s="11" t="s">
        <v>262</v>
      </c>
    </row>
    <row r="2" spans="1:2" x14ac:dyDescent="0.25">
      <c r="A2" t="s">
        <v>3</v>
      </c>
    </row>
    <row r="3" spans="1:2" x14ac:dyDescent="0.25">
      <c r="A3" s="3" t="s">
        <v>257</v>
      </c>
      <c r="B3" s="1">
        <v>0.03</v>
      </c>
    </row>
    <row r="4" spans="1:2" x14ac:dyDescent="0.25">
      <c r="A4" s="3" t="s">
        <v>258</v>
      </c>
      <c r="B4" s="1" t="s">
        <v>0</v>
      </c>
    </row>
    <row r="5" spans="1:2" x14ac:dyDescent="0.25">
      <c r="A5" s="3" t="s">
        <v>259</v>
      </c>
      <c r="B5" t="s">
        <v>1</v>
      </c>
    </row>
    <row r="6" spans="1:2" x14ac:dyDescent="0.25">
      <c r="A6" s="3" t="s">
        <v>260</v>
      </c>
      <c r="B6" t="s">
        <v>2</v>
      </c>
    </row>
    <row r="7" spans="1:2" x14ac:dyDescent="0.25">
      <c r="A7" s="4"/>
      <c r="B7" s="5" t="s">
        <v>5</v>
      </c>
    </row>
    <row r="8" spans="1:2" x14ac:dyDescent="0.25">
      <c r="A8" s="4"/>
    </row>
    <row r="9" spans="1:2" x14ac:dyDescent="0.25">
      <c r="A9" s="4"/>
    </row>
    <row r="10" spans="1:2" x14ac:dyDescent="0.25">
      <c r="A10" s="12" t="s">
        <v>263</v>
      </c>
    </row>
    <row r="11" spans="1:2" ht="23.25" customHeight="1" x14ac:dyDescent="0.25">
      <c r="A11" s="10" t="s">
        <v>6</v>
      </c>
      <c r="B11" s="7"/>
    </row>
    <row r="12" spans="1:2" x14ac:dyDescent="0.25">
      <c r="A12" s="6" t="s">
        <v>7</v>
      </c>
      <c r="B12" s="7" t="s">
        <v>255</v>
      </c>
    </row>
    <row r="13" spans="1:2" x14ac:dyDescent="0.25">
      <c r="A13" s="6" t="s">
        <v>8</v>
      </c>
      <c r="B13" s="7" t="s">
        <v>256</v>
      </c>
    </row>
    <row r="14" spans="1:2" x14ac:dyDescent="0.25">
      <c r="A14" s="6"/>
      <c r="B14" s="8" t="s">
        <v>4</v>
      </c>
    </row>
    <row r="15" spans="1:2" x14ac:dyDescent="0.25">
      <c r="A15" s="9"/>
      <c r="B15" s="7"/>
    </row>
    <row r="16" spans="1:2" x14ac:dyDescent="0.25">
      <c r="A16" s="2"/>
    </row>
  </sheetData>
  <phoneticPr fontId="1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Model</vt:lpstr>
      <vt:lpstr>Sheet1</vt:lpstr>
      <vt:lpstr>Model!Print_Area</vt:lpstr>
      <vt:lpstr>Model!Print_Titles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Cartwright, Michelle</dc:creator>
  <cp:lastModifiedBy>Cartwright, Michelle</cp:lastModifiedBy>
  <cp:lastPrinted>2025-05-28T13:23:05Z</cp:lastPrinted>
  <dcterms:created xsi:type="dcterms:W3CDTF">2023-03-29T13:19:37Z</dcterms:created>
  <dcterms:modified xsi:type="dcterms:W3CDTF">2025-05-28T13:27:18Z</dcterms:modified>
</cp:coreProperties>
</file>