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mc:AlternateContent xmlns:mc="http://schemas.openxmlformats.org/markup-compatibility/2006">
    <mc:Choice Requires="x15">
      <x15ac:absPath xmlns:x15ac="http://schemas.microsoft.com/office/spreadsheetml/2010/11/ac" url="D:\Jen\Covid-19\ESSER\"/>
    </mc:Choice>
  </mc:AlternateContent>
  <xr:revisionPtr revIDLastSave="0" documentId="8_{850752EC-E113-42FB-8FBB-E4765B85B31A}" xr6:coauthVersionLast="45" xr6:coauthVersionMax="45" xr10:uidLastSave="{00000000-0000-0000-0000-000000000000}"/>
  <bookViews>
    <workbookView xWindow="-98" yWindow="-98" windowWidth="20715" windowHeight="13276" xr2:uid="{00000000-000D-0000-FFFF-FFFF00000000}"/>
  </bookViews>
  <sheets>
    <sheet name="ESSER Equitable Services Calc" sheetId="1" r:id="rId1"/>
    <sheet name="NE Public School Districts" sheetId="4" state="veryHidden" r:id="rId2"/>
    <sheet name="District USED ES vs. Title I ES" sheetId="5" state="veryHidden" r:id="rId3"/>
    <sheet name="Non-Public Reserve Comparison" sheetId="6" state="veryHidden" r:id="rId4"/>
    <sheet name="Non-Public Reserve by School" sheetId="3" state="veryHidden" r:id="rId5"/>
    <sheet name="LEA Allocation Table" sheetId="2" state="veryHidden" r:id="rId6"/>
  </sheets>
  <externalReferences>
    <externalReference r:id="rId7"/>
  </externalReferences>
  <definedNames>
    <definedName name="_xlnm._FilterDatabase" localSheetId="2" hidden="1">'District USED ES vs. Title I ES'!$A$12:$AK$256</definedName>
    <definedName name="_xlnm._FilterDatabase" localSheetId="5" hidden="1">'LEA Allocation Table'!$A$11:$D$254</definedName>
    <definedName name="_xlnm._FilterDatabase" localSheetId="4" hidden="1">'Non-Public Reserve by School'!$B$7:$B$188</definedName>
    <definedName name="_xlnm._FilterDatabase" localSheetId="3" hidden="1">'Non-Public Reserve Comparison'!$A$12:$P$371</definedName>
    <definedName name="_xlnm.Print_Area" localSheetId="2">'District USED ES vs. Title I ES'!$A$1:$L$267</definedName>
    <definedName name="_xlnm.Print_Area" localSheetId="0">'ESSER Equitable Services Calc'!$B$2:$N$111</definedName>
    <definedName name="_xlnm.Print_Area" localSheetId="5">'LEA Allocation Table'!$A$1:$D$254</definedName>
    <definedName name="_xlnm.Print_Area" localSheetId="4">'Non-Public Reserve by School'!$A$1:$E$188</definedName>
    <definedName name="_xlnm.Print_Area" localSheetId="3">'Non-Public Reserve Comparison'!$A$1:$J$382</definedName>
    <definedName name="_xlnm.Print_Titles" localSheetId="2">'District USED ES vs. Title I ES'!$1:$12</definedName>
    <definedName name="_xlnm.Print_Titles" localSheetId="5">'LEA Allocation Table'!$1:$10</definedName>
    <definedName name="_xlnm.Print_Titles" localSheetId="4">'Non-Public Reserve by School'!$1:$6</definedName>
    <definedName name="_xlnm.Print_Titles" localSheetId="3">'Non-Public Reserve Comparison'!$1:$12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9" i="1" l="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I18" i="1" a="1"/>
  <c r="I18" i="1" s="1"/>
  <c r="I19" i="1" s="1" a="1"/>
  <c r="I19" i="1" s="1"/>
  <c r="H18" i="1" a="1"/>
  <c r="H18" i="1" s="1"/>
  <c r="H19" i="1" s="1" a="1"/>
  <c r="H19" i="1" s="1"/>
  <c r="E76" i="1" l="1"/>
  <c r="K19" i="1"/>
  <c r="J19" i="1"/>
  <c r="K18" i="1"/>
  <c r="J18" i="1"/>
  <c r="I20" i="1" a="1"/>
  <c r="I20" i="1" s="1"/>
  <c r="H20" i="1" a="1"/>
  <c r="H20" i="1" s="1"/>
  <c r="H21" i="1" s="1" a="1"/>
  <c r="H21" i="1" s="1"/>
  <c r="P12" i="6"/>
  <c r="O12" i="6"/>
  <c r="M12" i="6"/>
  <c r="L12" i="6"/>
  <c r="I12" i="6"/>
  <c r="B10" i="6"/>
  <c r="B256" i="5"/>
  <c r="B255" i="5"/>
  <c r="AK254" i="5"/>
  <c r="B254" i="5"/>
  <c r="B253" i="5"/>
  <c r="B252" i="5"/>
  <c r="B251" i="5"/>
  <c r="B250" i="5"/>
  <c r="B249" i="5"/>
  <c r="AK248" i="5"/>
  <c r="B248" i="5"/>
  <c r="AK247" i="5"/>
  <c r="B247" i="5"/>
  <c r="B246" i="5"/>
  <c r="B245" i="5"/>
  <c r="B244" i="5"/>
  <c r="AK243" i="5"/>
  <c r="B243" i="5"/>
  <c r="AK242" i="5"/>
  <c r="B242" i="5"/>
  <c r="B241" i="5"/>
  <c r="B240" i="5"/>
  <c r="B239" i="5"/>
  <c r="B238" i="5"/>
  <c r="B237" i="5"/>
  <c r="B236" i="5"/>
  <c r="AK235" i="5"/>
  <c r="B235" i="5"/>
  <c r="B234" i="5"/>
  <c r="B233" i="5"/>
  <c r="B232" i="5"/>
  <c r="B231" i="5"/>
  <c r="B230" i="5"/>
  <c r="B229" i="5"/>
  <c r="AK228" i="5"/>
  <c r="B228" i="5"/>
  <c r="AK227" i="5"/>
  <c r="B227" i="5"/>
  <c r="B226" i="5"/>
  <c r="AK225" i="5"/>
  <c r="B225" i="5"/>
  <c r="B224" i="5"/>
  <c r="B223" i="5"/>
  <c r="B222" i="5"/>
  <c r="B221" i="5"/>
  <c r="B220" i="5"/>
  <c r="B219" i="5"/>
  <c r="AK218" i="5"/>
  <c r="B218" i="5"/>
  <c r="B217" i="5"/>
  <c r="B216" i="5"/>
  <c r="B215" i="5"/>
  <c r="B214" i="5"/>
  <c r="AK213" i="5"/>
  <c r="B213" i="5"/>
  <c r="AK212" i="5"/>
  <c r="B212" i="5"/>
  <c r="B211" i="5"/>
  <c r="B210" i="5"/>
  <c r="B209" i="5"/>
  <c r="AK208" i="5"/>
  <c r="B208" i="5"/>
  <c r="B207" i="5"/>
  <c r="B206" i="5"/>
  <c r="AK205" i="5"/>
  <c r="B205" i="5"/>
  <c r="B204" i="5"/>
  <c r="AK203" i="5"/>
  <c r="B203" i="5"/>
  <c r="AK202" i="5"/>
  <c r="B202" i="5"/>
  <c r="B201" i="5"/>
  <c r="B200" i="5"/>
  <c r="B199" i="5"/>
  <c r="AK198" i="5"/>
  <c r="B198" i="5"/>
  <c r="AK197" i="5"/>
  <c r="B197" i="5"/>
  <c r="AK196" i="5"/>
  <c r="B196" i="5"/>
  <c r="AK195" i="5"/>
  <c r="B195" i="5"/>
  <c r="AK194" i="5"/>
  <c r="B194" i="5"/>
  <c r="AK193" i="5"/>
  <c r="B193" i="5"/>
  <c r="B192" i="5"/>
  <c r="B191" i="5"/>
  <c r="AK190" i="5"/>
  <c r="B190" i="5"/>
  <c r="B189" i="5"/>
  <c r="B188" i="5"/>
  <c r="B187" i="5"/>
  <c r="B186" i="5"/>
  <c r="AK185" i="5"/>
  <c r="B185" i="5"/>
  <c r="B184" i="5"/>
  <c r="B183" i="5"/>
  <c r="B182" i="5"/>
  <c r="B181" i="5"/>
  <c r="B180" i="5"/>
  <c r="B179" i="5"/>
  <c r="B178" i="5"/>
  <c r="B177" i="5"/>
  <c r="B176" i="5"/>
  <c r="B175" i="5"/>
  <c r="AK174" i="5"/>
  <c r="B174" i="5"/>
  <c r="B173" i="5"/>
  <c r="B172" i="5"/>
  <c r="B171" i="5"/>
  <c r="AK170" i="5"/>
  <c r="B170" i="5"/>
  <c r="AK169" i="5"/>
  <c r="B169" i="5"/>
  <c r="AK168" i="5"/>
  <c r="B168" i="5"/>
  <c r="B167" i="5"/>
  <c r="B166" i="5"/>
  <c r="B165" i="5"/>
  <c r="B164" i="5"/>
  <c r="B163" i="5"/>
  <c r="B162" i="5"/>
  <c r="B161" i="5"/>
  <c r="AK160" i="5"/>
  <c r="B160" i="5"/>
  <c r="B159" i="5"/>
  <c r="AK158" i="5"/>
  <c r="B158" i="5"/>
  <c r="B157" i="5"/>
  <c r="AK156" i="5"/>
  <c r="B156" i="5"/>
  <c r="AK155" i="5"/>
  <c r="B155" i="5"/>
  <c r="B154" i="5"/>
  <c r="B153" i="5"/>
  <c r="B152" i="5"/>
  <c r="B151" i="5"/>
  <c r="AK150" i="5"/>
  <c r="B150" i="5"/>
  <c r="AK149" i="5"/>
  <c r="B149" i="5"/>
  <c r="B148" i="5"/>
  <c r="B147" i="5"/>
  <c r="B146" i="5"/>
  <c r="AK145" i="5"/>
  <c r="B145" i="5"/>
  <c r="B144" i="5"/>
  <c r="B143" i="5"/>
  <c r="B142" i="5"/>
  <c r="AK141" i="5"/>
  <c r="B141" i="5"/>
  <c r="B140" i="5"/>
  <c r="B139" i="5"/>
  <c r="AK138" i="5"/>
  <c r="B138" i="5"/>
  <c r="B137" i="5"/>
  <c r="B136" i="5"/>
  <c r="AK135" i="5"/>
  <c r="B135" i="5"/>
  <c r="B134" i="5"/>
  <c r="B133" i="5"/>
  <c r="AK132" i="5"/>
  <c r="B132" i="5"/>
  <c r="B131" i="5"/>
  <c r="B130" i="5"/>
  <c r="B129" i="5"/>
  <c r="AK128" i="5"/>
  <c r="B128" i="5"/>
  <c r="B127" i="5"/>
  <c r="B126" i="5"/>
  <c r="B125" i="5"/>
  <c r="B124" i="5"/>
  <c r="AK123" i="5"/>
  <c r="B123" i="5"/>
  <c r="B122" i="5"/>
  <c r="B121" i="5"/>
  <c r="B120" i="5"/>
  <c r="B119" i="5"/>
  <c r="AK118" i="5"/>
  <c r="B118" i="5"/>
  <c r="B117" i="5"/>
  <c r="B116" i="5"/>
  <c r="B115" i="5"/>
  <c r="B114" i="5"/>
  <c r="B113" i="5"/>
  <c r="B112" i="5"/>
  <c r="B111" i="5"/>
  <c r="AK110" i="5"/>
  <c r="B110" i="5"/>
  <c r="B109" i="5"/>
  <c r="B108" i="5"/>
  <c r="B107" i="5"/>
  <c r="B106" i="5"/>
  <c r="B105" i="5"/>
  <c r="B104" i="5"/>
  <c r="B103" i="5"/>
  <c r="B102" i="5"/>
  <c r="B101" i="5"/>
  <c r="B100" i="5"/>
  <c r="B99" i="5"/>
  <c r="B98" i="5"/>
  <c r="AK97" i="5"/>
  <c r="B97" i="5"/>
  <c r="AK96" i="5"/>
  <c r="B96" i="5"/>
  <c r="AK95" i="5"/>
  <c r="B95" i="5"/>
  <c r="AK94" i="5"/>
  <c r="B94" i="5"/>
  <c r="B93" i="5"/>
  <c r="AK92" i="5"/>
  <c r="B92" i="5"/>
  <c r="AK91" i="5"/>
  <c r="B91" i="5"/>
  <c r="B90" i="5"/>
  <c r="B89" i="5"/>
  <c r="B88" i="5"/>
  <c r="AK87" i="5"/>
  <c r="B87" i="5"/>
  <c r="B86" i="5"/>
  <c r="B85" i="5"/>
  <c r="B84" i="5"/>
  <c r="B83" i="5"/>
  <c r="B82" i="5"/>
  <c r="B81" i="5"/>
  <c r="B80" i="5"/>
  <c r="B79" i="5"/>
  <c r="B78" i="5"/>
  <c r="B77" i="5"/>
  <c r="B76" i="5"/>
  <c r="AK75" i="5"/>
  <c r="B75" i="5"/>
  <c r="B74" i="5"/>
  <c r="AK73" i="5"/>
  <c r="B73" i="5"/>
  <c r="B72" i="5"/>
  <c r="B71" i="5"/>
  <c r="B70" i="5"/>
  <c r="B69" i="5"/>
  <c r="B68" i="5"/>
  <c r="B67" i="5"/>
  <c r="B66" i="5"/>
  <c r="B65" i="5"/>
  <c r="AK64" i="5"/>
  <c r="B64" i="5"/>
  <c r="B63" i="5"/>
  <c r="AK62" i="5"/>
  <c r="B62" i="5"/>
  <c r="AK61" i="5"/>
  <c r="B61" i="5"/>
  <c r="B60" i="5"/>
  <c r="B59" i="5"/>
  <c r="AK58" i="5"/>
  <c r="B58" i="5"/>
  <c r="B57" i="5"/>
  <c r="B56" i="5"/>
  <c r="B55" i="5"/>
  <c r="B54" i="5"/>
  <c r="AK53" i="5"/>
  <c r="B53" i="5"/>
  <c r="B52" i="5"/>
  <c r="B51" i="5"/>
  <c r="AK50" i="5"/>
  <c r="B50" i="5"/>
  <c r="B49" i="5"/>
  <c r="B48" i="5"/>
  <c r="AK47" i="5"/>
  <c r="B47" i="5"/>
  <c r="B46" i="5"/>
  <c r="B45" i="5"/>
  <c r="B44" i="5"/>
  <c r="B43" i="5"/>
  <c r="AK42" i="5"/>
  <c r="B42" i="5"/>
  <c r="B41" i="5"/>
  <c r="AK40" i="5"/>
  <c r="B40" i="5"/>
  <c r="B39" i="5"/>
  <c r="B38" i="5"/>
  <c r="B37" i="5"/>
  <c r="B36" i="5"/>
  <c r="B35" i="5"/>
  <c r="B34" i="5"/>
  <c r="B33" i="5"/>
  <c r="B32" i="5"/>
  <c r="AK31" i="5"/>
  <c r="B31" i="5"/>
  <c r="B30" i="5"/>
  <c r="B29" i="5"/>
  <c r="B28" i="5"/>
  <c r="B27" i="5"/>
  <c r="AK26" i="5"/>
  <c r="B26" i="5"/>
  <c r="AK25" i="5"/>
  <c r="B25" i="5"/>
  <c r="B24" i="5"/>
  <c r="AK23" i="5"/>
  <c r="B23" i="5"/>
  <c r="B22" i="5"/>
  <c r="B21" i="5"/>
  <c r="B20" i="5"/>
  <c r="B19" i="5"/>
  <c r="AK18" i="5"/>
  <c r="B18" i="5"/>
  <c r="B17" i="5"/>
  <c r="B16" i="5"/>
  <c r="AK15" i="5"/>
  <c r="B15" i="5"/>
  <c r="AK14" i="5"/>
  <c r="B14" i="5"/>
  <c r="AK13" i="5"/>
  <c r="B13" i="5"/>
  <c r="AI12" i="5"/>
  <c r="AF12" i="5" s="1"/>
  <c r="AH12" i="5"/>
  <c r="AE12" i="5" s="1"/>
  <c r="AC12" i="5"/>
  <c r="AB12" i="5"/>
  <c r="AA12" i="5"/>
  <c r="Z12" i="5"/>
  <c r="V12" i="5"/>
  <c r="U12" i="5"/>
  <c r="P12" i="5"/>
  <c r="O12" i="5"/>
  <c r="S12" i="5" s="1"/>
  <c r="N12" i="5"/>
  <c r="H12" i="5"/>
  <c r="G12" i="5"/>
  <c r="F12" i="5"/>
  <c r="B10" i="5"/>
  <c r="R12" i="5" l="1"/>
  <c r="X12" i="5"/>
  <c r="F68" i="1"/>
  <c r="F71" i="1"/>
  <c r="K20" i="1"/>
  <c r="J20" i="1"/>
  <c r="I21" i="1" a="1"/>
  <c r="I21" i="1" s="1"/>
  <c r="H22" i="1" a="1"/>
  <c r="H22" i="1" s="1"/>
  <c r="L18" i="1"/>
  <c r="M18" i="1"/>
  <c r="AK12" i="5"/>
  <c r="J21" i="1" l="1"/>
  <c r="K21" i="1"/>
  <c r="I22" i="1" a="1"/>
  <c r="I22" i="1" s="1"/>
  <c r="H23" i="1" a="1"/>
  <c r="H23" i="1" s="1"/>
  <c r="L19" i="1"/>
  <c r="M19" i="1"/>
  <c r="L20" i="1"/>
  <c r="M20" i="1"/>
  <c r="J22" i="1" l="1"/>
  <c r="K22" i="1"/>
  <c r="I23" i="1" a="1"/>
  <c r="I23" i="1" s="1"/>
  <c r="I24" i="1" s="1" a="1"/>
  <c r="I24" i="1" s="1"/>
  <c r="H24" i="1" a="1"/>
  <c r="H24" i="1" s="1"/>
  <c r="H25" i="1" s="1" a="1"/>
  <c r="H25" i="1" s="1"/>
  <c r="L21" i="1"/>
  <c r="M21" i="1"/>
  <c r="K24" i="1" l="1"/>
  <c r="J24" i="1"/>
  <c r="K23" i="1"/>
  <c r="J23" i="1"/>
  <c r="I25" i="1" a="1"/>
  <c r="I25" i="1" s="1"/>
  <c r="I26" i="1" s="1" a="1"/>
  <c r="I26" i="1" s="1"/>
  <c r="H26" i="1" a="1"/>
  <c r="H26" i="1" s="1"/>
  <c r="H27" i="1" s="1" a="1"/>
  <c r="H27" i="1" s="1"/>
  <c r="M22" i="1"/>
  <c r="L22" i="1"/>
  <c r="I27" i="1" l="1" a="1"/>
  <c r="I27" i="1" s="1"/>
  <c r="I28" i="1" s="1" a="1"/>
  <c r="I28" i="1" s="1"/>
  <c r="J26" i="1"/>
  <c r="K26" i="1"/>
  <c r="J25" i="1"/>
  <c r="K25" i="1"/>
  <c r="H28" i="1" a="1"/>
  <c r="H28" i="1" s="1"/>
  <c r="M23" i="1"/>
  <c r="L23" i="1"/>
  <c r="K28" i="1" l="1"/>
  <c r="J28" i="1"/>
  <c r="I29" i="1" a="1"/>
  <c r="I29" i="1" s="1"/>
  <c r="K27" i="1"/>
  <c r="J27" i="1"/>
  <c r="H29" i="1" a="1"/>
  <c r="H29" i="1" s="1"/>
  <c r="L24" i="1"/>
  <c r="M24" i="1"/>
  <c r="I30" i="1" l="1" a="1"/>
  <c r="I30" i="1" s="1"/>
  <c r="J29" i="1"/>
  <c r="K29" i="1"/>
  <c r="H30" i="1" a="1"/>
  <c r="H30" i="1" s="1"/>
  <c r="H31" i="1" s="1" a="1"/>
  <c r="H31" i="1" s="1"/>
  <c r="H32" i="1" s="1" a="1"/>
  <c r="H32" i="1" s="1"/>
  <c r="H33" i="1" s="1" a="1"/>
  <c r="H33" i="1" s="1"/>
  <c r="H34" i="1" s="1" a="1"/>
  <c r="H34" i="1" s="1"/>
  <c r="H35" i="1" s="1" a="1"/>
  <c r="H35" i="1" s="1"/>
  <c r="H36" i="1" s="1" a="1"/>
  <c r="H36" i="1" s="1"/>
  <c r="H37" i="1" s="1" a="1"/>
  <c r="H37" i="1" s="1"/>
  <c r="H38" i="1" s="1" a="1"/>
  <c r="H38" i="1" s="1"/>
  <c r="H39" i="1" s="1" a="1"/>
  <c r="H39" i="1" s="1"/>
  <c r="H40" i="1" s="1" a="1"/>
  <c r="H40" i="1" s="1"/>
  <c r="H41" i="1" s="1" a="1"/>
  <c r="H41" i="1" s="1"/>
  <c r="H42" i="1" s="1" a="1"/>
  <c r="H42" i="1" s="1"/>
  <c r="H43" i="1" s="1" a="1"/>
  <c r="H43" i="1" s="1"/>
  <c r="H44" i="1" s="1" a="1"/>
  <c r="H44" i="1" s="1"/>
  <c r="H45" i="1" s="1" a="1"/>
  <c r="H45" i="1" s="1"/>
  <c r="H46" i="1" s="1" a="1"/>
  <c r="H46" i="1" s="1"/>
  <c r="H47" i="1" s="1" a="1"/>
  <c r="H47" i="1" s="1"/>
  <c r="H48" i="1" s="1" a="1"/>
  <c r="H48" i="1" s="1"/>
  <c r="H49" i="1" s="1" a="1"/>
  <c r="H49" i="1" s="1"/>
  <c r="H50" i="1" s="1" a="1"/>
  <c r="H50" i="1" s="1"/>
  <c r="H51" i="1" s="1" a="1"/>
  <c r="H51" i="1" s="1"/>
  <c r="L25" i="1"/>
  <c r="M25" i="1"/>
  <c r="I31" i="1" l="1" a="1"/>
  <c r="I31" i="1" s="1"/>
  <c r="J30" i="1"/>
  <c r="K30" i="1"/>
  <c r="M26" i="1"/>
  <c r="L26" i="1"/>
  <c r="I32" i="1" l="1" a="1"/>
  <c r="I32" i="1" s="1"/>
  <c r="K31" i="1"/>
  <c r="J31" i="1"/>
  <c r="M27" i="1"/>
  <c r="L27" i="1"/>
  <c r="I33" i="1" l="1" a="1"/>
  <c r="I33" i="1" s="1"/>
  <c r="K32" i="1"/>
  <c r="J32" i="1"/>
  <c r="M28" i="1"/>
  <c r="L28" i="1"/>
  <c r="I34" i="1" l="1" a="1"/>
  <c r="I34" i="1" s="1"/>
  <c r="J33" i="1"/>
  <c r="K33" i="1"/>
  <c r="M29" i="1"/>
  <c r="L29" i="1"/>
  <c r="I35" i="1" l="1" a="1"/>
  <c r="I35" i="1" s="1"/>
  <c r="J34" i="1"/>
  <c r="K34" i="1"/>
  <c r="L30" i="1"/>
  <c r="M30" i="1"/>
  <c r="I36" i="1" l="1" a="1"/>
  <c r="I36" i="1" s="1"/>
  <c r="K35" i="1"/>
  <c r="J35" i="1"/>
  <c r="L31" i="1"/>
  <c r="M31" i="1"/>
  <c r="I37" i="1" l="1" a="1"/>
  <c r="I37" i="1" s="1"/>
  <c r="K36" i="1"/>
  <c r="J36" i="1"/>
  <c r="M32" i="1"/>
  <c r="L32" i="1"/>
  <c r="I38" i="1" l="1" a="1"/>
  <c r="I38" i="1" s="1"/>
  <c r="J37" i="1"/>
  <c r="K37" i="1"/>
  <c r="M33" i="1"/>
  <c r="L33" i="1"/>
  <c r="I39" i="1" l="1" a="1"/>
  <c r="I39" i="1" s="1"/>
  <c r="J38" i="1"/>
  <c r="K38" i="1"/>
  <c r="L34" i="1"/>
  <c r="M34" i="1"/>
  <c r="I40" i="1" l="1" a="1"/>
  <c r="I40" i="1" s="1"/>
  <c r="K39" i="1"/>
  <c r="J39" i="1"/>
  <c r="L35" i="1"/>
  <c r="M35" i="1"/>
  <c r="I41" i="1" l="1" a="1"/>
  <c r="I41" i="1" s="1"/>
  <c r="K40" i="1"/>
  <c r="J40" i="1"/>
  <c r="M36" i="1"/>
  <c r="L36" i="1"/>
  <c r="I42" i="1" l="1" a="1"/>
  <c r="I42" i="1" s="1"/>
  <c r="J41" i="1"/>
  <c r="K41" i="1"/>
  <c r="M37" i="1"/>
  <c r="L37" i="1"/>
  <c r="E6" i="3"/>
  <c r="D6" i="3"/>
  <c r="B5" i="2"/>
  <c r="I43" i="1" l="1" a="1"/>
  <c r="I43" i="1" s="1"/>
  <c r="J42" i="1"/>
  <c r="K42" i="1"/>
  <c r="L38" i="1"/>
  <c r="M38" i="1"/>
  <c r="I44" i="1" l="1" a="1"/>
  <c r="I44" i="1" s="1"/>
  <c r="K43" i="1"/>
  <c r="J43" i="1"/>
  <c r="L39" i="1"/>
  <c r="M39" i="1"/>
  <c r="I45" i="1" l="1" a="1"/>
  <c r="I45" i="1" s="1"/>
  <c r="K44" i="1"/>
  <c r="J44" i="1"/>
  <c r="L40" i="1"/>
  <c r="M40" i="1"/>
  <c r="I46" i="1" l="1" a="1"/>
  <c r="I46" i="1" s="1"/>
  <c r="J45" i="1"/>
  <c r="K45" i="1"/>
  <c r="M41" i="1"/>
  <c r="L41" i="1"/>
  <c r="I47" i="1" l="1" a="1"/>
  <c r="I47" i="1" s="1"/>
  <c r="J46" i="1"/>
  <c r="K46" i="1"/>
  <c r="M42" i="1"/>
  <c r="L42" i="1"/>
  <c r="I48" i="1" l="1" a="1"/>
  <c r="I48" i="1" s="1"/>
  <c r="K47" i="1"/>
  <c r="J47" i="1"/>
  <c r="L43" i="1"/>
  <c r="M43" i="1"/>
  <c r="I49" i="1" l="1" a="1"/>
  <c r="I49" i="1" s="1"/>
  <c r="K48" i="1"/>
  <c r="J48" i="1"/>
  <c r="M44" i="1"/>
  <c r="L44" i="1"/>
  <c r="I50" i="1" l="1" a="1"/>
  <c r="I50" i="1" s="1"/>
  <c r="J49" i="1"/>
  <c r="K49" i="1"/>
  <c r="M45" i="1"/>
  <c r="L45" i="1"/>
  <c r="I51" i="1" l="1" a="1"/>
  <c r="I51" i="1" s="1"/>
  <c r="J50" i="1"/>
  <c r="K50" i="1"/>
  <c r="M46" i="1"/>
  <c r="L46" i="1"/>
  <c r="K51" i="1" l="1"/>
  <c r="J51" i="1"/>
  <c r="L47" i="1"/>
  <c r="M47" i="1"/>
  <c r="L48" i="1" l="1"/>
  <c r="M48" i="1"/>
  <c r="M49" i="1" l="1"/>
  <c r="L49" i="1"/>
  <c r="L50" i="1" l="1"/>
  <c r="M50" i="1"/>
  <c r="J52" i="1" l="1"/>
  <c r="K52" i="1"/>
  <c r="M51" i="1" l="1"/>
  <c r="M52" i="1" s="1"/>
  <c r="L51" i="1"/>
  <c r="L52" i="1" l="1"/>
  <c r="F69" i="1" s="1"/>
  <c r="F70" i="1" s="1"/>
  <c r="F72" i="1" s="1"/>
  <c r="F106" i="1" l="1"/>
  <c r="F107" i="1"/>
  <c r="F108" i="1"/>
  <c r="F109" i="1"/>
  <c r="F104" i="1"/>
  <c r="F105" i="1"/>
  <c r="F102" i="1"/>
  <c r="F103" i="1"/>
  <c r="F100" i="1"/>
  <c r="F101" i="1"/>
  <c r="F98" i="1"/>
  <c r="F99" i="1"/>
  <c r="F96" i="1"/>
  <c r="F97" i="1"/>
  <c r="F94" i="1"/>
  <c r="F95" i="1"/>
  <c r="F92" i="1"/>
  <c r="F93" i="1"/>
  <c r="F90" i="1"/>
  <c r="F91" i="1"/>
  <c r="F88" i="1"/>
  <c r="F89" i="1"/>
  <c r="F86" i="1"/>
  <c r="F87" i="1"/>
  <c r="F84" i="1"/>
  <c r="F85" i="1"/>
  <c r="F82" i="1"/>
  <c r="F83" i="1"/>
  <c r="F80" i="1"/>
  <c r="F81" i="1"/>
  <c r="F78" i="1"/>
  <c r="F79" i="1"/>
  <c r="F76" i="1"/>
  <c r="F77" i="1"/>
  <c r="F73" i="1"/>
  <c r="F1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 Utemark</author>
  </authors>
  <commentList>
    <comment ref="D91" authorId="0" shapeId="0" xr:uid="{00000000-0006-0000-0200-000001000000}">
      <text>
        <r>
          <rPr>
            <b/>
            <sz val="9"/>
            <color indexed="81"/>
            <rFont val="Tahoma"/>
            <family val="2"/>
          </rPr>
          <t>Jen Utemark:</t>
        </r>
        <r>
          <rPr>
            <sz val="9"/>
            <color indexed="81"/>
            <rFont val="Tahoma"/>
            <family val="2"/>
          </rPr>
          <t xml:space="preserve">
$3.00 to balance rounding</t>
        </r>
      </text>
    </comment>
    <comment ref="G91" authorId="0" shapeId="0" xr:uid="{00000000-0006-0000-0200-000002000000}">
      <text>
        <r>
          <rPr>
            <b/>
            <sz val="9"/>
            <color indexed="81"/>
            <rFont val="Tahoma"/>
            <family val="2"/>
          </rPr>
          <t>Jen Utemark:</t>
        </r>
        <r>
          <rPr>
            <sz val="9"/>
            <color indexed="81"/>
            <rFont val="Tahoma"/>
            <family val="2"/>
          </rPr>
          <t xml:space="preserve">
$1.00 to balance rounding</t>
        </r>
      </text>
    </comment>
    <comment ref="V91" authorId="0" shapeId="0" xr:uid="{00000000-0006-0000-0200-000003000000}">
      <text>
        <r>
          <rPr>
            <b/>
            <sz val="9"/>
            <color indexed="81"/>
            <rFont val="Tahoma"/>
            <family val="2"/>
          </rPr>
          <t>Jen Utemark:</t>
        </r>
        <r>
          <rPr>
            <sz val="9"/>
            <color indexed="81"/>
            <rFont val="Tahoma"/>
            <family val="2"/>
          </rPr>
          <t xml:space="preserve">
$1.00 to balance rounding</t>
        </r>
      </text>
    </comment>
  </commentList>
</comments>
</file>

<file path=xl/sharedStrings.xml><?xml version="1.0" encoding="utf-8"?>
<sst xmlns="http://schemas.openxmlformats.org/spreadsheetml/2006/main" count="3384" uniqueCount="937">
  <si>
    <t>NEBRASKA DEPARTMENT OF EDUCATION</t>
  </si>
  <si>
    <t>Elementary and Secondary School Emergency Relief Fund</t>
  </si>
  <si>
    <t>ESSER Fund Allocation Table</t>
  </si>
  <si>
    <t>State Allocation</t>
  </si>
  <si>
    <t>LEA Allocation</t>
  </si>
  <si>
    <r>
      <rPr>
        <b/>
        <sz val="14"/>
        <color theme="1"/>
        <rFont val="Times New Roman"/>
        <family val="1"/>
      </rPr>
      <t>*</t>
    </r>
    <r>
      <rPr>
        <sz val="12"/>
        <color theme="1"/>
        <rFont val="Times New Roman"/>
        <family val="1"/>
      </rPr>
      <t xml:space="preserve">The non-public proportionate share of equitable services under ESSER are based on 2019-2020 Fall Membership for LEAs and the non-public schools (within boundaries) along with the proportionate share of the LEA’s total allocation under ESSER. Non-public share of the ESSER Fund represent </t>
    </r>
    <r>
      <rPr>
        <b/>
        <sz val="12"/>
        <color theme="1"/>
        <rFont val="Times New Roman"/>
        <family val="1"/>
      </rPr>
      <t xml:space="preserve">100 percent of nonpublic schools </t>
    </r>
    <r>
      <rPr>
        <sz val="12"/>
        <color theme="1"/>
        <rFont val="Times New Roman"/>
        <family val="1"/>
      </rPr>
      <t xml:space="preserve">agreed to participate in equitable services provided through the CARES Act funding. </t>
    </r>
  </si>
  <si>
    <t>AGENCY-ID</t>
  </si>
  <si>
    <t>NAME</t>
  </si>
  <si>
    <t>LEA SHARE OF 
ESSER FUND</t>
  </si>
  <si>
    <t>ESTIMATED
NON-PUBLIC SHARE OF 
ESSER FUND*</t>
  </si>
  <si>
    <t>01-0003-000</t>
  </si>
  <si>
    <t>KENESAW PUBLIC SCHOOLS</t>
  </si>
  <si>
    <t>01-0018-000</t>
  </si>
  <si>
    <t>HASTINGS PUBLIC SCHOOLS</t>
  </si>
  <si>
    <t>01-0090-000</t>
  </si>
  <si>
    <t>ADAMS CENTRAL PUBLIC SCHOOLS</t>
  </si>
  <si>
    <t>01-0123-000</t>
  </si>
  <si>
    <t>SILVER LAKE PUBLIC SCHOOLS</t>
  </si>
  <si>
    <t>02-0009-000</t>
  </si>
  <si>
    <t>NELIGH-OAKDALE SCHOOLS</t>
  </si>
  <si>
    <t>02-0018-000</t>
  </si>
  <si>
    <t>ELGIN PUBLIC SCHOOLS</t>
  </si>
  <si>
    <t>02-2001-000</t>
  </si>
  <si>
    <t>NEBRASKA UNIFIED DISTRICT 1</t>
  </si>
  <si>
    <t>03-0500-000</t>
  </si>
  <si>
    <t>ARTHUR COUNTY SCHOOLS</t>
  </si>
  <si>
    <t>04-0001-000</t>
  </si>
  <si>
    <t>BANNER COUNTY PUBLIC SCHOOLS</t>
  </si>
  <si>
    <t>05-0071-000</t>
  </si>
  <si>
    <t>SANDHILLS PUBLIC SCHOOLS</t>
  </si>
  <si>
    <t>06-0001-000</t>
  </si>
  <si>
    <t>BOONE CENTRAL SCHOOLS</t>
  </si>
  <si>
    <t>06-0017-000</t>
  </si>
  <si>
    <t>ST EDWARD PUBLIC SCHOOLS</t>
  </si>
  <si>
    <t>06-0075-000</t>
  </si>
  <si>
    <t>RIVERSIDE PUBLIC SCHOOLS</t>
  </si>
  <si>
    <t>07-0006-000</t>
  </si>
  <si>
    <t>ALLIANCE PUBLIC SCHOOLS</t>
  </si>
  <si>
    <t>07-0010-000</t>
  </si>
  <si>
    <t>HEMINGFORD PUBLIC SCHOOLS</t>
  </si>
  <si>
    <t>08-0051-000</t>
  </si>
  <si>
    <t>BOYD COUNTY SCHOOLS</t>
  </si>
  <si>
    <t>09-0010-000</t>
  </si>
  <si>
    <t>AINSWORTH COMMUNITY SCHOOLS</t>
  </si>
  <si>
    <t>10-0002-000</t>
  </si>
  <si>
    <t>GIBBON PUBLIC SCHOOLS</t>
  </si>
  <si>
    <t>10-0007-000</t>
  </si>
  <si>
    <t>KEARNEY PUBLIC SCHOOLS</t>
  </si>
  <si>
    <t>10-0009-000</t>
  </si>
  <si>
    <t>ELM CREEK PUBLIC SCHOOLS</t>
  </si>
  <si>
    <t>10-0019-000</t>
  </si>
  <si>
    <t>SHELTON PUBLIC SCHOOLS</t>
  </si>
  <si>
    <t>10-0069-000</t>
  </si>
  <si>
    <t>RAVENNA PUBLIC SCHOOLS</t>
  </si>
  <si>
    <t>10-0105-000</t>
  </si>
  <si>
    <t>PLEASANTON PUBLIC SCHOOLS</t>
  </si>
  <si>
    <t>10-0119-000</t>
  </si>
  <si>
    <t>AMHERST PUBLIC SCHOOLS</t>
  </si>
  <si>
    <t>11-0001-000</t>
  </si>
  <si>
    <t>TEKAMAH-HERMAN COMMUNITY SCHS</t>
  </si>
  <si>
    <t>11-0014-000</t>
  </si>
  <si>
    <t>OAKLAND CRAIG PUBLIC SCHOOLS</t>
  </si>
  <si>
    <t>11-0020-000</t>
  </si>
  <si>
    <t>LYONS-DECATUR NORTHEAST SCHS</t>
  </si>
  <si>
    <t>12-0056-000</t>
  </si>
  <si>
    <t>DAVID CITY PUBLIC SCHOOLS</t>
  </si>
  <si>
    <t>12-0502-000</t>
  </si>
  <si>
    <t>EAST BUTLER PUBLIC SCHOOLS</t>
  </si>
  <si>
    <t>13-0001-000</t>
  </si>
  <si>
    <t>PLATTSMOUTH COMMUNITY SCHOOLS</t>
  </si>
  <si>
    <t>13-0022-000</t>
  </si>
  <si>
    <t>WEEPING WATER PUBLIC SCHOOLS</t>
  </si>
  <si>
    <t>13-0032-000</t>
  </si>
  <si>
    <t>LOUISVILLE PUBLIC SCHOOLS</t>
  </si>
  <si>
    <t>13-0056-000</t>
  </si>
  <si>
    <t>CONESTOGA PUBLIC SCHOOLS</t>
  </si>
  <si>
    <t>13-0097-000</t>
  </si>
  <si>
    <t>ELMWOOD-MURDOCK PUBLIC SCHOOLS</t>
  </si>
  <si>
    <t>14-0008-000</t>
  </si>
  <si>
    <t>HARTINGTON NEWCASTLE PUBLIC SCHOOLS</t>
  </si>
  <si>
    <t>14-0045-000</t>
  </si>
  <si>
    <t>RANDOLPH PUBLIC SCHOOLS</t>
  </si>
  <si>
    <t>14-0054-000</t>
  </si>
  <si>
    <t>LAUREL-CONCORD-COLERIDGE SCHOOL</t>
  </si>
  <si>
    <t>14-0101-000</t>
  </si>
  <si>
    <t>WYNOT PUBLIC SCHOOLS</t>
  </si>
  <si>
    <t>15-0010-000</t>
  </si>
  <si>
    <t>CHASE COUNTY SCHOOLS</t>
  </si>
  <si>
    <t>15-0536-000</t>
  </si>
  <si>
    <t>WAUNETA-PALISADE PUBLIC SCHS</t>
  </si>
  <si>
    <t>16-0006-000</t>
  </si>
  <si>
    <t>VALENTINE COMMUNITY SCHOOLS</t>
  </si>
  <si>
    <t>16-0030-000</t>
  </si>
  <si>
    <t>CODY-KILGORE PUBLIC SCHS</t>
  </si>
  <si>
    <t>17-0001-000</t>
  </si>
  <si>
    <t>SIDNEY PUBLIC SCHOOLS</t>
  </si>
  <si>
    <t>17-0003-000</t>
  </si>
  <si>
    <t>LEYTON PUBLIC SCHOOLS</t>
  </si>
  <si>
    <t>17-0009-000</t>
  </si>
  <si>
    <t>POTTER-DIX PUBLIC SCHOOLS</t>
  </si>
  <si>
    <t>18-0002-000</t>
  </si>
  <si>
    <t>SUTTON PUBLIC SCHOOLS</t>
  </si>
  <si>
    <t>18-0011-000</t>
  </si>
  <si>
    <t>HARVARD PUBLIC SCHOOLS</t>
  </si>
  <si>
    <t>19-0039-000</t>
  </si>
  <si>
    <t>LEIGH COMMUNITY SCHOOLS</t>
  </si>
  <si>
    <t>19-0058-000</t>
  </si>
  <si>
    <t>CLARKSON PUBLIC SCHOOLS</t>
  </si>
  <si>
    <t>19-0070-000</t>
  </si>
  <si>
    <t>HOWELLS-DODGE CONSOLIDATED SCHOOLS</t>
  </si>
  <si>
    <t>19-0123-000</t>
  </si>
  <si>
    <t>SCHUYLER COMMUNITY SCHOOLS</t>
  </si>
  <si>
    <t>20-0001-000</t>
  </si>
  <si>
    <t>WEST POINT PUBLIC SCHOOLS</t>
  </si>
  <si>
    <t>20-0020-000</t>
  </si>
  <si>
    <t>BANCROFT-ROSALIE COMM SCHOOLS</t>
  </si>
  <si>
    <t>20-0030-000</t>
  </si>
  <si>
    <t>WISNER-PILGER PUBLIC SCHOOLS</t>
  </si>
  <si>
    <t>21-0015-000</t>
  </si>
  <si>
    <t>ANSELMO-MERNA PUBLIC SCHOOLS</t>
  </si>
  <si>
    <t>21-0025-000</t>
  </si>
  <si>
    <t>BROKEN BOW PUBLIC SCHOOLS</t>
  </si>
  <si>
    <t>21-0044-000</t>
  </si>
  <si>
    <t>ANSLEY PUBLIC SCHOOLS</t>
  </si>
  <si>
    <t>21-0084-000</t>
  </si>
  <si>
    <t>SARGENT PUBLIC SCHOOLS</t>
  </si>
  <si>
    <t>21-0089-000</t>
  </si>
  <si>
    <t>ARNOLD PUBLIC SCHOOLS</t>
  </si>
  <si>
    <t>21-0180-000</t>
  </si>
  <si>
    <t>CALLAWAY PUBLIC SCHOOLS</t>
  </si>
  <si>
    <t>22-0011-000</t>
  </si>
  <si>
    <t>SO SIOUX CITY COMMUNITY SCHS</t>
  </si>
  <si>
    <t>22-0031-000</t>
  </si>
  <si>
    <t>HOMER COMMUNITY SCHOOLS</t>
  </si>
  <si>
    <t>23-0002-000</t>
  </si>
  <si>
    <t>CHADRON PUBLIC SCHOOLS</t>
  </si>
  <si>
    <t>23-0071-000</t>
  </si>
  <si>
    <t>CRAWFORD PUBLIC SCHOOLS</t>
  </si>
  <si>
    <t>24-0001-000</t>
  </si>
  <si>
    <t>LEXINGTON PUBLIC SCHOOLS</t>
  </si>
  <si>
    <t>24-0004-000</t>
  </si>
  <si>
    <t>OVERTON PUBLIC SCHOOLS</t>
  </si>
  <si>
    <t>24-0011-000</t>
  </si>
  <si>
    <t>COZAD COMMUNITY SCHOOLS</t>
  </si>
  <si>
    <t>24-0020-000</t>
  </si>
  <si>
    <t>GOTHENBURG PUBLIC SCHOOLS</t>
  </si>
  <si>
    <t>24-0101-000</t>
  </si>
  <si>
    <t>SUMNER-EDDYVILLE-MILLER SCHS</t>
  </si>
  <si>
    <t>25-0025-000</t>
  </si>
  <si>
    <t>CREEK VALLEY SCHOOLS</t>
  </si>
  <si>
    <t>25-0095-000</t>
  </si>
  <si>
    <t>SOUTH PLATTE PUBLIC SCHOOLS</t>
  </si>
  <si>
    <t>26-0001-000</t>
  </si>
  <si>
    <t>PONCA PUBLIC SCHOOLS</t>
  </si>
  <si>
    <t>26-0070-000</t>
  </si>
  <si>
    <t>ALLEN CONSOLIDATED SCHOOLS</t>
  </si>
  <si>
    <t>26-0561-000</t>
  </si>
  <si>
    <t>EMERSON-HUBBARD PUBLIC SCHOOLS</t>
  </si>
  <si>
    <t>27-0001-000</t>
  </si>
  <si>
    <t>FREMONT PUBLIC SCHOOLS</t>
  </si>
  <si>
    <t>27-0062-000</t>
  </si>
  <si>
    <t>SCRIBNER-SNYDER COMMUNITY SCHS</t>
  </si>
  <si>
    <t>27-0594-000</t>
  </si>
  <si>
    <t>LOGAN VIEW PUBLIC SCHOOLS</t>
  </si>
  <si>
    <t>27-0595-000</t>
  </si>
  <si>
    <t>NORTH BEND CENTRAL PUBLIC SCHS</t>
  </si>
  <si>
    <t>28-0001-000</t>
  </si>
  <si>
    <t>OMAHA PUBLIC SCHOOLS</t>
  </si>
  <si>
    <t>28-0010-000</t>
  </si>
  <si>
    <t>ELKHORN PUBLIC SCHOOLS</t>
  </si>
  <si>
    <t>28-0015-000</t>
  </si>
  <si>
    <t>DOUGLAS CO WEST COMMUNITY SCHS</t>
  </si>
  <si>
    <t>28-0017-000</t>
  </si>
  <si>
    <t>MILLARD PUBLIC SCHOOLS</t>
  </si>
  <si>
    <t>28-0054-000</t>
  </si>
  <si>
    <t>RALSTON PUBLIC SCHOOLS</t>
  </si>
  <si>
    <t>28-0059-000</t>
  </si>
  <si>
    <t>BENNINGTON PUBLIC SCHOOLS</t>
  </si>
  <si>
    <t>28-0066-000</t>
  </si>
  <si>
    <t>WESTSIDE COMMUNITY SCHOOLS</t>
  </si>
  <si>
    <t>29-0117-000</t>
  </si>
  <si>
    <t>DUNDY CO STRATTON PUBLIC SCHS</t>
  </si>
  <si>
    <t>30-0001-000</t>
  </si>
  <si>
    <t>EXETER-MILLIGAN PUBLIC SCHOOLS</t>
  </si>
  <si>
    <t>30-0025-000</t>
  </si>
  <si>
    <t>FILLMORE CENTRAL PUBLIC SCHS</t>
  </si>
  <si>
    <t>30-0054-000</t>
  </si>
  <si>
    <t>SHICKLEY PUBLIC SCHOOLS</t>
  </si>
  <si>
    <t>31-0506-000</t>
  </si>
  <si>
    <t>FRANKLIN PUBLIC SCHOOLS</t>
  </si>
  <si>
    <t>32-0046-000</t>
  </si>
  <si>
    <t>MAYWOOD PUBLIC SCHOOLS</t>
  </si>
  <si>
    <t>32-0095-000</t>
  </si>
  <si>
    <t>EUSTIS-FARNAM PUBLIC SCHOOLS</t>
  </si>
  <si>
    <t>32-0125-000</t>
  </si>
  <si>
    <t>MEDICINE VALLEY PUBLIC SCHOOLS</t>
  </si>
  <si>
    <t>33-0018-000</t>
  </si>
  <si>
    <t>ARAPAHOE PUBLIC SCHOOLS</t>
  </si>
  <si>
    <t>33-0021-000</t>
  </si>
  <si>
    <t>CAMBRIDGE PUBLIC SCHOOLS</t>
  </si>
  <si>
    <t>33-0540-000</t>
  </si>
  <si>
    <t>SOUTHERN VALLEY SCHOOLS</t>
  </si>
  <si>
    <t>34-0001-000</t>
  </si>
  <si>
    <t>SOUTHERN SCHOOL DISTRICT 1</t>
  </si>
  <si>
    <t>34-0015-000</t>
  </si>
  <si>
    <t>BEATRICE PUBLIC SCHOOLS</t>
  </si>
  <si>
    <t>34-0034-000</t>
  </si>
  <si>
    <t>FREEMAN PUBLIC SCHOOLS</t>
  </si>
  <si>
    <t>34-0100-000</t>
  </si>
  <si>
    <t>DILLER-ODELL PUBLIC SCHOOLS</t>
  </si>
  <si>
    <t>35-0001-000</t>
  </si>
  <si>
    <t>GARDEN COUNTY SCHOOLS</t>
  </si>
  <si>
    <t>36-0100-000</t>
  </si>
  <si>
    <t>BURWELL PUBLIC SCHOOLS</t>
  </si>
  <si>
    <t>37-0030-000</t>
  </si>
  <si>
    <t>ELWOOD PUBLIC SCHOOLS</t>
  </si>
  <si>
    <t>38-0011-000</t>
  </si>
  <si>
    <t>HYANNIS AREA SCHOOLS</t>
  </si>
  <si>
    <t>39-0060-000</t>
  </si>
  <si>
    <t>CENTRAL VALLEY PUBLIC SCHOOLS</t>
  </si>
  <si>
    <t>40-0002-000</t>
  </si>
  <si>
    <t>GRAND ISLAND PUBLIC SCHOOLS</t>
  </si>
  <si>
    <t>40-0082-000</t>
  </si>
  <si>
    <t>NORTHWEST PUBLIC SCHOOLS</t>
  </si>
  <si>
    <t>40-0083-000</t>
  </si>
  <si>
    <t>WOOD RIVER RURAL SCHOOLS</t>
  </si>
  <si>
    <t>40-0126-000</t>
  </si>
  <si>
    <t>DONIPHAN-TRUMBULL PUBLIC SCHS</t>
  </si>
  <si>
    <t>41-0002-000</t>
  </si>
  <si>
    <t>GILTNER PUBLIC SCHOOLS</t>
  </si>
  <si>
    <t>41-0091-000</t>
  </si>
  <si>
    <t>HAMPTON PUBLIC SCHOOL</t>
  </si>
  <si>
    <t>41-0504-000</t>
  </si>
  <si>
    <t>AURORA PUBLIC SCHOOLS</t>
  </si>
  <si>
    <t>42-0002-000</t>
  </si>
  <si>
    <t>ALMA PUBLIC SCHOOLS</t>
  </si>
  <si>
    <t>43-0079-000</t>
  </si>
  <si>
    <t>HAYES CENTER PUBLIC SCHOOLS</t>
  </si>
  <si>
    <t>44-0070-000</t>
  </si>
  <si>
    <t>HITCHCOCK CO SCH SYSTEM</t>
  </si>
  <si>
    <t>45-0007-000</t>
  </si>
  <si>
    <t>O'NEILL PUBLIC SCHOOLS</t>
  </si>
  <si>
    <t>45-0029-000</t>
  </si>
  <si>
    <t>EWING PUBLIC SCHOOLS</t>
  </si>
  <si>
    <t>45-0044-000</t>
  </si>
  <si>
    <t>STUART PUBLIC SCHOOLS</t>
  </si>
  <si>
    <t>45-0137-000</t>
  </si>
  <si>
    <t>CHAMBERS PUBLIC SCHOOLS</t>
  </si>
  <si>
    <t>45-0239-000</t>
  </si>
  <si>
    <t>WEST HOLT PUBLIC SCHOOLS</t>
  </si>
  <si>
    <t>46-0001-000</t>
  </si>
  <si>
    <t>MULLEN PUBLIC SCHOOLS</t>
  </si>
  <si>
    <t>47-0001-000</t>
  </si>
  <si>
    <t>ST PAUL PUBLIC SCHOOLS</t>
  </si>
  <si>
    <t>47-0100-000</t>
  </si>
  <si>
    <t>CENTURA PUBLIC SCHOOLS</t>
  </si>
  <si>
    <t>47-0103-000</t>
  </si>
  <si>
    <t>ELBA PUBLIC SCHOOLS</t>
  </si>
  <si>
    <t>48-0008-000</t>
  </si>
  <si>
    <t>FAIRBURY PUBLIC SCHOOLS</t>
  </si>
  <si>
    <t>48-0300-000</t>
  </si>
  <si>
    <t>TRI COUNTY PUBLIC SCHOOLS</t>
  </si>
  <si>
    <t>48-0303-000</t>
  </si>
  <si>
    <t>MERIDIAN PUBLIC SCHOOLS</t>
  </si>
  <si>
    <t>49-0033-000</t>
  </si>
  <si>
    <t>STERLING PUBLIC SCHOOLS</t>
  </si>
  <si>
    <t>49-0050-000</t>
  </si>
  <si>
    <t>JOHNSON CO CENTRAL PUBLIC SCHS</t>
  </si>
  <si>
    <t>50-0001-000</t>
  </si>
  <si>
    <t>WILCOX-HILDRETH PUBLIC SCHOOLS</t>
  </si>
  <si>
    <t>50-0501-000</t>
  </si>
  <si>
    <t>AXTELL COMMUNITY SCHOOLS</t>
  </si>
  <si>
    <t>50-0503-000</t>
  </si>
  <si>
    <t>MINDEN PUBLIC SCHOOLS</t>
  </si>
  <si>
    <t>51-0001-000</t>
  </si>
  <si>
    <t>OGALLALA PUBLIC SCHOOLS</t>
  </si>
  <si>
    <t>51-0006-000</t>
  </si>
  <si>
    <t>PAXTON CONSOLIDATED SCHOOLS</t>
  </si>
  <si>
    <t>52-0100-000</t>
  </si>
  <si>
    <t>KEYA PAHA COUNTY SCHOOLS</t>
  </si>
  <si>
    <t>53-0001-000</t>
  </si>
  <si>
    <t>KIMBALL PUBLIC SCHOOLS</t>
  </si>
  <si>
    <t>54-0013-000</t>
  </si>
  <si>
    <t>CREIGHTON COMMUNITY PUBLIC SCHOOLS</t>
  </si>
  <si>
    <t>54-0096-000</t>
  </si>
  <si>
    <t>CROFTON COMMUNITY SCHOOLS</t>
  </si>
  <si>
    <t>54-0501-000</t>
  </si>
  <si>
    <t>NIOBRARA PUBLIC SCHOOLS</t>
  </si>
  <si>
    <t>54-0505-000</t>
  </si>
  <si>
    <t>SANTEE COMMUNITY SCHOOLS</t>
  </si>
  <si>
    <t>54-0576-000</t>
  </si>
  <si>
    <t>WAUSA PUBLIC SCHOOLS</t>
  </si>
  <si>
    <t>54-0586-000</t>
  </si>
  <si>
    <t>BLOOMFIELD COMMUNITY SCHOOLS</t>
  </si>
  <si>
    <t>55-0001-000</t>
  </si>
  <si>
    <t>LINCOLN PUBLIC SCHOOLS</t>
  </si>
  <si>
    <t>55-0145-000</t>
  </si>
  <si>
    <t>WAVERLY SCHOOL DISTRICT 145</t>
  </si>
  <si>
    <t>55-0148-000</t>
  </si>
  <si>
    <t>MALCOLM PUBLIC SCHOOLS</t>
  </si>
  <si>
    <t>55-0160-000</t>
  </si>
  <si>
    <t>NORRIS SCHOOL DIST 160</t>
  </si>
  <si>
    <t>55-0161-000</t>
  </si>
  <si>
    <t>RAYMOND CENTRAL PUBLIC SCHOOLS</t>
  </si>
  <si>
    <t>56-0001-000</t>
  </si>
  <si>
    <t>NORTH PLATTE PUBLIC SCHOOLS</t>
  </si>
  <si>
    <t>56-0006-000</t>
  </si>
  <si>
    <t>BRADY PUBLIC SCHOOLS</t>
  </si>
  <si>
    <t>56-0007-000</t>
  </si>
  <si>
    <t>MAXWELL PUBLIC SCHOOLS</t>
  </si>
  <si>
    <t>56-0037-000</t>
  </si>
  <si>
    <t>HERSHEY PUBLIC SCHOOLS</t>
  </si>
  <si>
    <t>56-0055-000</t>
  </si>
  <si>
    <t>SUTHERLAND PUBLIC SCHOOLS</t>
  </si>
  <si>
    <t>56-0565-000</t>
  </si>
  <si>
    <t>WALLACE PUBLIC SCH DIST 65 R</t>
  </si>
  <si>
    <t>57-0501-000</t>
  </si>
  <si>
    <t>STAPLETON PUBLIC SCHOOLS</t>
  </si>
  <si>
    <t>58-0025-000</t>
  </si>
  <si>
    <t>LOUP COUNTY PUBLIC SCHOOLS</t>
  </si>
  <si>
    <t>59-0001-000</t>
  </si>
  <si>
    <t>MADISON PUBLIC SCHOOLS</t>
  </si>
  <si>
    <t>59-0002-000</t>
  </si>
  <si>
    <t>NORFOLK PUBLIC SCHOOLS</t>
  </si>
  <si>
    <t>59-0005-000</t>
  </si>
  <si>
    <t>BATTLE CREEK PUBLIC SCHOOLS</t>
  </si>
  <si>
    <t>59-0013-000</t>
  </si>
  <si>
    <t>NEWMAN GROVE PUBLIC SCHOOLS</t>
  </si>
  <si>
    <t>59-0080-000</t>
  </si>
  <si>
    <t>ELKHORN VALLEY SCHOOLS</t>
  </si>
  <si>
    <t>60-0090-000</t>
  </si>
  <si>
    <t>MC PHERSON COUNTY SCHOOLS</t>
  </si>
  <si>
    <t>61-0004-000</t>
  </si>
  <si>
    <t>CENTRAL CITY PUBLIC SCHOOLS</t>
  </si>
  <si>
    <t>61-0049-000</t>
  </si>
  <si>
    <t>PALMER PUBLIC SCHOOLS</t>
  </si>
  <si>
    <t>62-0021-000</t>
  </si>
  <si>
    <t>BAYARD PUBLIC SCHOOLS</t>
  </si>
  <si>
    <t>62-0063-000</t>
  </si>
  <si>
    <t>BRIDGEPORT PUBLIC SCHOOLS</t>
  </si>
  <si>
    <t>63-0001-000</t>
  </si>
  <si>
    <t>FULLERTON PUBLIC SCHOOLS</t>
  </si>
  <si>
    <t>63-0030-000</t>
  </si>
  <si>
    <t>TWIN RIVER PUBLIC SCHOOLS</t>
  </si>
  <si>
    <t>64-0023-000</t>
  </si>
  <si>
    <t>JOHNSON-BROCK PUBLIC SCHOOLS</t>
  </si>
  <si>
    <t>64-0029-000</t>
  </si>
  <si>
    <t>AUBURN PUBLIC SCHOOLS</t>
  </si>
  <si>
    <t>65-0011-000</t>
  </si>
  <si>
    <t>SUPERIOR PUBLIC SCHOOLS</t>
  </si>
  <si>
    <t>65-2005-000</t>
  </si>
  <si>
    <t>SOUTH CENTRAL NEBRASKA UNIFIED 5</t>
  </si>
  <si>
    <t>66-0027-000</t>
  </si>
  <si>
    <t>SYRACUSE-DUNBAR-AVOCA SCHOOLS</t>
  </si>
  <si>
    <t>66-0111-000</t>
  </si>
  <si>
    <t>NEBRASKA CITY PUBLIC SCHOOLS</t>
  </si>
  <si>
    <t>66-0501-000</t>
  </si>
  <si>
    <t>PALMYRA DISTRICT O R 1</t>
  </si>
  <si>
    <t>67-0001-000</t>
  </si>
  <si>
    <t>PAWNEE CITY PUBLIC SCHOOLS</t>
  </si>
  <si>
    <t>67-0069-000</t>
  </si>
  <si>
    <t>LEWISTON CONSOLIDATED SCHOOLS</t>
  </si>
  <si>
    <t>68-0020-000</t>
  </si>
  <si>
    <t>PERKINS COUNTY SCHOOLS</t>
  </si>
  <si>
    <t>69-0044-000</t>
  </si>
  <si>
    <t>HOLDREGE PUBLIC SCHOOLS</t>
  </si>
  <si>
    <t>69-0054-000</t>
  </si>
  <si>
    <t>BERTRAND PUBLIC SCHOOLS</t>
  </si>
  <si>
    <t>69-0055-000</t>
  </si>
  <si>
    <t>LOOMIS PUBLIC SCHOOLS</t>
  </si>
  <si>
    <t>70-0002-000</t>
  </si>
  <si>
    <t>PIERCE PUBLIC SCHOOLS</t>
  </si>
  <si>
    <t>70-0005-000</t>
  </si>
  <si>
    <t>PLAINVIEW PUBLIC SCHOOLS</t>
  </si>
  <si>
    <t>70-0542-000</t>
  </si>
  <si>
    <t>OSMOND COMMUNITY SCHOOLS</t>
  </si>
  <si>
    <t>71-0001-000</t>
  </si>
  <si>
    <t>COLUMBUS PUBLIC SCHOOLS</t>
  </si>
  <si>
    <t>71-0005-000</t>
  </si>
  <si>
    <t>LAKEVIEW COMMUNITY SCHOOLS</t>
  </si>
  <si>
    <t>71-0067-000</t>
  </si>
  <si>
    <t>HUMPHREY PUBLIC SCHOOLS</t>
  </si>
  <si>
    <t>72-0015-000</t>
  </si>
  <si>
    <t>CROSS COUNTY COMMUNITY SCHOOLS</t>
  </si>
  <si>
    <t>72-0019-000</t>
  </si>
  <si>
    <t>OSCEOLA PUBLIC SCHOOLS</t>
  </si>
  <si>
    <t>72-0032-000</t>
  </si>
  <si>
    <t>SHELBY - RISING CITY PUBLIC SCHOOLS</t>
  </si>
  <si>
    <t>72-0075-000</t>
  </si>
  <si>
    <t>HIGH PLAINS COMMUNITY SCHOOLS</t>
  </si>
  <si>
    <t>73-0017-000</t>
  </si>
  <si>
    <t>MC COOK PUBLIC SCHOOLS</t>
  </si>
  <si>
    <t>73-0179-000</t>
  </si>
  <si>
    <t>SOUTHWEST PUBLIC SCHOOLS</t>
  </si>
  <si>
    <t>74-0056-000</t>
  </si>
  <si>
    <t>FALLS CITY PUBLIC SCHOOLS</t>
  </si>
  <si>
    <t>74-0070-000</t>
  </si>
  <si>
    <t>HUMBOLDT TABLE ROCK STEINAUER</t>
  </si>
  <si>
    <t>75-0100-000</t>
  </si>
  <si>
    <t>ROCK COUNTY PUBLIC SCHOOLS</t>
  </si>
  <si>
    <t>76-0002-000</t>
  </si>
  <si>
    <t>CRETE PUBLIC SCHOOLS</t>
  </si>
  <si>
    <t>76-0044-000</t>
  </si>
  <si>
    <t>DORCHESTER PUBLIC SCHOOL</t>
  </si>
  <si>
    <t>76-0068-000</t>
  </si>
  <si>
    <t>FRIEND PUBLIC SCHOOLS</t>
  </si>
  <si>
    <t>76-0082-000</t>
  </si>
  <si>
    <t>WILBER-CLATONIA PUBLIC SCHOOLS</t>
  </si>
  <si>
    <t>77-0001-000</t>
  </si>
  <si>
    <t>BELLEVUE PUBLIC SCHOOLS</t>
  </si>
  <si>
    <t>77-0027-000</t>
  </si>
  <si>
    <t>PAPILLION LA VISTA COMMUNITY SCHOOLS</t>
  </si>
  <si>
    <t>77-0037-000</t>
  </si>
  <si>
    <t>GRETNA PUBLIC SCHOOLS</t>
  </si>
  <si>
    <t>77-0046-000</t>
  </si>
  <si>
    <t>SPRINGFIELD PLATTEVIEW COMMUNITY SCHOOLS</t>
  </si>
  <si>
    <t>78-0001-000</t>
  </si>
  <si>
    <t>ASHLAND-GREENWOOD PUBLIC SCHS</t>
  </si>
  <si>
    <t>78-0009-000</t>
  </si>
  <si>
    <t>YUTAN PUBLIC SCHOOLS</t>
  </si>
  <si>
    <t>78-0039-000</t>
  </si>
  <si>
    <t>WAHOO PUBLIC SCHOOLS</t>
  </si>
  <si>
    <t>78-0072-000</t>
  </si>
  <si>
    <t>MEAD PUBLIC SCHOOLS</t>
  </si>
  <si>
    <t>78-0107-000</t>
  </si>
  <si>
    <t>CEDAR BLUFFS PUBLIC SCHOOLS</t>
  </si>
  <si>
    <t>79-0002-000</t>
  </si>
  <si>
    <t>MINATARE PUBLIC SCHOOLS</t>
  </si>
  <si>
    <t>79-0011-000</t>
  </si>
  <si>
    <t>MORRILL PUBLIC SCHOOLS</t>
  </si>
  <si>
    <t>79-0016-000</t>
  </si>
  <si>
    <t>GERING PUBLIC SCHOOLS</t>
  </si>
  <si>
    <t>79-0031-000</t>
  </si>
  <si>
    <t>MITCHELL PUBLIC SCHOOLS</t>
  </si>
  <si>
    <t>79-0032-000</t>
  </si>
  <si>
    <t>SCOTTSBLUFF PUBLIC SCHOOLS</t>
  </si>
  <si>
    <t>80-0005-000</t>
  </si>
  <si>
    <t>MILFORD PUBLIC SCHOOLS</t>
  </si>
  <si>
    <t>80-0009-000</t>
  </si>
  <si>
    <t>SEWARD PUBLIC SCHOOLS</t>
  </si>
  <si>
    <t>80-0567-000</t>
  </si>
  <si>
    <t>CENTENNIAL PUBLIC SCHOOLS</t>
  </si>
  <si>
    <t>81-0003-000</t>
  </si>
  <si>
    <t>HAY SPRINGS PUBLIC SCHOOLS</t>
  </si>
  <si>
    <t>81-0010-000</t>
  </si>
  <si>
    <t>GORDON-RUSHVILLE PUBLIC SCHS</t>
  </si>
  <si>
    <t>82-0001-000</t>
  </si>
  <si>
    <t>LOUP CITY PUBLIC SCHOOLS</t>
  </si>
  <si>
    <t>82-0015-000</t>
  </si>
  <si>
    <t>LITCHFIELD PUBLIC SCHOOLS</t>
  </si>
  <si>
    <t>83-0500-000</t>
  </si>
  <si>
    <t>SIOUX COUNTY PUBLIC SCHOOLS</t>
  </si>
  <si>
    <t>84-0003-000</t>
  </si>
  <si>
    <t>STANTON COMMUNITY SCHOOLS</t>
  </si>
  <si>
    <t>85-0060-000</t>
  </si>
  <si>
    <t>DESHLER PUBLIC SCHOOLS</t>
  </si>
  <si>
    <t>85-0070-000</t>
  </si>
  <si>
    <t>THAYER CENTRAL COMMUNITY SCHS</t>
  </si>
  <si>
    <t>85-2001-000</t>
  </si>
  <si>
    <t>BRUNING-DAVENPORT UNIFIED SYS</t>
  </si>
  <si>
    <t>86-0001-000</t>
  </si>
  <si>
    <t>THEDFORD PUBLIC SCHOOLS</t>
  </si>
  <si>
    <t>87-0001-000</t>
  </si>
  <si>
    <t>PENDER PUBLIC SCHOOLS</t>
  </si>
  <si>
    <t>87-0013-000</t>
  </si>
  <si>
    <t>WALTHILL PUBLIC SCHOOLS</t>
  </si>
  <si>
    <t>87-0016-000</t>
  </si>
  <si>
    <t>UMO N HO N NATION PUBLIC SCHS</t>
  </si>
  <si>
    <t>87-0017-000</t>
  </si>
  <si>
    <t>WINNEBAGO PUBLIC SCHOOLS DISTRICT 17</t>
  </si>
  <si>
    <t>88-0005-000</t>
  </si>
  <si>
    <t>ORD PUBLIC SCHOOLS</t>
  </si>
  <si>
    <t>88-0021-000</t>
  </si>
  <si>
    <t>ARCADIA PUBLIC SCHOOLS</t>
  </si>
  <si>
    <t>89-0001-000</t>
  </si>
  <si>
    <t>BLAIR COMMUNITY SCHOOLS</t>
  </si>
  <si>
    <t>89-0003-000</t>
  </si>
  <si>
    <t>FORT CALHOUN COMMUNITY SCHS</t>
  </si>
  <si>
    <t>89-0024-000</t>
  </si>
  <si>
    <t>ARLINGTON PUBLIC SCHOOLS</t>
  </si>
  <si>
    <t>90-0017-000</t>
  </si>
  <si>
    <t>WAYNE COMMUNITY SCHOOLS</t>
  </si>
  <si>
    <t>90-0560-000</t>
  </si>
  <si>
    <t>WAKEFIELD PUBLIC SCHOOLS</t>
  </si>
  <si>
    <t>90-0595-000</t>
  </si>
  <si>
    <t>WINSIDE PUBLIC SCHOOLS</t>
  </si>
  <si>
    <t>91-0002-000</t>
  </si>
  <si>
    <t>RED CLOUD COMMUNITY SCHOOLS</t>
  </si>
  <si>
    <t>91-0074-000</t>
  </si>
  <si>
    <t>BLUE HILL PUBLIC SCHOOLS</t>
  </si>
  <si>
    <t>92-0045-000</t>
  </si>
  <si>
    <t>WHEELER CENTRAL SCHOOLS</t>
  </si>
  <si>
    <t>93-0012-000</t>
  </si>
  <si>
    <t>YORK PUBLIC SCHOOLS</t>
  </si>
  <si>
    <t>93-0083-000</t>
  </si>
  <si>
    <t>MC COOL JUNCTION PUBLIC SCHS</t>
  </si>
  <si>
    <t>93-0096-000</t>
  </si>
  <si>
    <t>HEARTLAND COMMUNITY SCHOOLS</t>
  </si>
  <si>
    <t>TOTAL ESSER SUBGRANT FUNDS</t>
  </si>
  <si>
    <t>Non-public Equitable Services For a Given School</t>
  </si>
  <si>
    <t>PUBLIC_AGENCYID</t>
  </si>
  <si>
    <t>PUBLIC_DISTRICT_NAME</t>
  </si>
  <si>
    <t>CO_DIST_SCH</t>
  </si>
  <si>
    <t>SCHOOL_NAME</t>
  </si>
  <si>
    <t>2019-20 
MEMBERSHIP</t>
  </si>
  <si>
    <t>EQUITABLE SERVICES FOR A GIVEN SCHOOL</t>
  </si>
  <si>
    <t>01-0701-000</t>
  </si>
  <si>
    <t>CHRIST LUTHERAN ELEMENTARY SCH</t>
  </si>
  <si>
    <t>01-0702-000</t>
  </si>
  <si>
    <t>HASTINGS CATHOLIC SCHOOLS</t>
  </si>
  <si>
    <t>01-0705-000</t>
  </si>
  <si>
    <t>ZION LUTHERAN ELEMENTARY SCH</t>
  </si>
  <si>
    <t>02-0701-000</t>
  </si>
  <si>
    <t>ST BONIFACE ELEMENTARY SCHOOL</t>
  </si>
  <si>
    <t>02-0702-000</t>
  </si>
  <si>
    <t>POPE JOHN XXIII HIGH SCHOOL</t>
  </si>
  <si>
    <t>06-0701-000</t>
  </si>
  <si>
    <t>ST MICHAEL'S ELEMENTARY SCHOOL</t>
  </si>
  <si>
    <t>39-0702-000</t>
  </si>
  <si>
    <t>SPALDING ACADEMY</t>
  </si>
  <si>
    <t>07-0701-000</t>
  </si>
  <si>
    <t>ST AGNES ELEMENTARY SCHOOL</t>
  </si>
  <si>
    <t>07-0705-000</t>
  </si>
  <si>
    <t>IMMANUEL EVANGELICAL LUTHERAN SCHOOL</t>
  </si>
  <si>
    <t>10-0701-000</t>
  </si>
  <si>
    <t>KEARNEY CATHOLIC SCHOOLS</t>
  </si>
  <si>
    <t>10-0702-000</t>
  </si>
  <si>
    <t>10-0709-000</t>
  </si>
  <si>
    <t>FAITH CHRISTIAN SCH/KEARNEY</t>
  </si>
  <si>
    <t>12-0701-000</t>
  </si>
  <si>
    <t>AQUINAS ST MARYS CATHOLIC SCHS</t>
  </si>
  <si>
    <t>13-0701-000</t>
  </si>
  <si>
    <t>ST JOHN THE BAPTIST ELEMENTARY</t>
  </si>
  <si>
    <t>14-0701-000</t>
  </si>
  <si>
    <t>HOLY TRINITY ELEMENTARY SCHOOL</t>
  </si>
  <si>
    <t>14-0702-000</t>
  </si>
  <si>
    <t>CEDAR CATHOLIC HIGH SCHOOL</t>
  </si>
  <si>
    <t>14-0703-000</t>
  </si>
  <si>
    <t>WEST CATHOLIC ELEMENTARY SCH</t>
  </si>
  <si>
    <t>14-0704-000</t>
  </si>
  <si>
    <t>EAST CATHOLIC ELEMENTARY SCH</t>
  </si>
  <si>
    <t>16-0701-000</t>
  </si>
  <si>
    <t>18-0701-000</t>
  </si>
  <si>
    <t>SUTTON CHRISTIAN SCHOOL</t>
  </si>
  <si>
    <t>19-0703-000</t>
  </si>
  <si>
    <t>ST JOHN NEUMANN ELEMENTARY SCH</t>
  </si>
  <si>
    <t>19-0704-000</t>
  </si>
  <si>
    <t>HOWELLS COMMUNITY CATHOLIC SCHOOL</t>
  </si>
  <si>
    <t>27-0704-000</t>
  </si>
  <si>
    <t>ST WENCESLAUS ELEM SCHOOL</t>
  </si>
  <si>
    <t>20-0703-000</t>
  </si>
  <si>
    <t>ST PAUL LUTHERAN ELEM SCHOOL</t>
  </si>
  <si>
    <t>20-0710-000</t>
  </si>
  <si>
    <t>GUARDIAN ANGELS CENTRAL CATHOLIC SCHOOLS</t>
  </si>
  <si>
    <t>22-0701-000</t>
  </si>
  <si>
    <t>ST MICHAEL ELEMENTARY SCHOOL</t>
  </si>
  <si>
    <t>23-0701-000</t>
  </si>
  <si>
    <t>PRAIRIE VIEW S D A SCHOOL</t>
  </si>
  <si>
    <t>23-0704-000</t>
  </si>
  <si>
    <t>TRUNK BUTTE CHRISTIAN SCHOOL</t>
  </si>
  <si>
    <t>23-0705-000</t>
  </si>
  <si>
    <t>COLLEGE HEIGHTS ACADEMY</t>
  </si>
  <si>
    <t>23-0706-000</t>
  </si>
  <si>
    <t>GREAT FOUNDATIONS CHRISTIAN SCHOOL</t>
  </si>
  <si>
    <t>27-0701-000</t>
  </si>
  <si>
    <t>ARCHBISHOP BERGAN SCHOOL</t>
  </si>
  <si>
    <t>27-0702-000</t>
  </si>
  <si>
    <t>TRINITY LUTHERAN ELEM SCHOOLS</t>
  </si>
  <si>
    <t>27-0706-000</t>
  </si>
  <si>
    <t>ARCHBISHOP BERGAN ELEMENTARY</t>
  </si>
  <si>
    <t>28-0702-000</t>
  </si>
  <si>
    <t>JESUIT ACADEMY</t>
  </si>
  <si>
    <t>28-0706-000</t>
  </si>
  <si>
    <t>BROWNELL TALBOT SCHOOLS</t>
  </si>
  <si>
    <t>28-0707-000</t>
  </si>
  <si>
    <t>PHOENIX ACADEMY DAY SCHOOL</t>
  </si>
  <si>
    <t>28-0709-000</t>
  </si>
  <si>
    <t>ALL SAINTS CATHOLIC SCHOOL</t>
  </si>
  <si>
    <t>28-0716-000</t>
  </si>
  <si>
    <t>DUCHESNE ACADEMY</t>
  </si>
  <si>
    <t>28-0718-000</t>
  </si>
  <si>
    <t>GETHSEMANE LUTHERAN ELEMENTARY</t>
  </si>
  <si>
    <t>28-0719-000</t>
  </si>
  <si>
    <t>GOOD SHEPHERD ELEMENTARY SCH</t>
  </si>
  <si>
    <t>28-0720-000</t>
  </si>
  <si>
    <t>HOLY CROSS CATHOLIC SCHOOL</t>
  </si>
  <si>
    <t>28-0722-000</t>
  </si>
  <si>
    <t>HOLY NAME ELEMENTARY SCHOOL</t>
  </si>
  <si>
    <t>28-0725-000</t>
  </si>
  <si>
    <t>MADONNA SCHOOL</t>
  </si>
  <si>
    <t>28-0726-000</t>
  </si>
  <si>
    <t>MARIAN HIGH SCHOOL</t>
  </si>
  <si>
    <t>28-0729-000</t>
  </si>
  <si>
    <t>ST VINCENT DE PAUL ELEMENTARY</t>
  </si>
  <si>
    <t>28-0730-000</t>
  </si>
  <si>
    <t>MERCY HIGH SCHOOL</t>
  </si>
  <si>
    <t>28-0736-000</t>
  </si>
  <si>
    <t>OUR LADY OF LOURDES ELEM SCH</t>
  </si>
  <si>
    <t>28-0740-000</t>
  </si>
  <si>
    <t>RONCALLI CATHOLIC HIGH SCHOOL</t>
  </si>
  <si>
    <t>28-0741-000</t>
  </si>
  <si>
    <t>SACRED HEART ELEMENTARY SCHOOL</t>
  </si>
  <si>
    <t>28-0746-000</t>
  </si>
  <si>
    <t>ST BERNARD ELEMENTARY SCHOOL</t>
  </si>
  <si>
    <t>28-0748-000</t>
  </si>
  <si>
    <t>ST CECILIA CATHEDRAL SCHOOL</t>
  </si>
  <si>
    <t>28-0752-000</t>
  </si>
  <si>
    <t>ST JAMES-SETON ELEMENTARY SCH</t>
  </si>
  <si>
    <t>28-0754-000</t>
  </si>
  <si>
    <t>CONCORDIA LUTHERAN SCHOOLS OF OMAHA</t>
  </si>
  <si>
    <t>28-0755-000</t>
  </si>
  <si>
    <t>ST MARGARET MARY ELEM SCHOOL</t>
  </si>
  <si>
    <t>28-0759-000</t>
  </si>
  <si>
    <t>STS PETER &amp; PAUL ELEM SCHOOL</t>
  </si>
  <si>
    <t>28-0760-000</t>
  </si>
  <si>
    <t>ST PHILIP NERI ELEM SCHOOL</t>
  </si>
  <si>
    <t>28-0763-000</t>
  </si>
  <si>
    <t>ST ROBERT BELLARMINE ELEM</t>
  </si>
  <si>
    <t>28-0765-000</t>
  </si>
  <si>
    <t>ST THOMAS MORE ELEM SCHOOL</t>
  </si>
  <si>
    <t>28-0767-000</t>
  </si>
  <si>
    <t>OMAHA CHRISTIAN ACADEMY</t>
  </si>
  <si>
    <t>28-0775-000</t>
  </si>
  <si>
    <t>NELSON MANDELA ELEMENTARY</t>
  </si>
  <si>
    <t>28-0776-000</t>
  </si>
  <si>
    <t>FRIEDEL JEWISH ACADEMY</t>
  </si>
  <si>
    <t>28-0787-000</t>
  </si>
  <si>
    <t>THE DUAL LANGUAGE ACADEMY</t>
  </si>
  <si>
    <t>28-0790-000</t>
  </si>
  <si>
    <t>MONTESSORI PARENT'S CO-OP</t>
  </si>
  <si>
    <t>28-0796-000</t>
  </si>
  <si>
    <t>OMAHA STREET SCHOOL</t>
  </si>
  <si>
    <t>77-0702-000</t>
  </si>
  <si>
    <t>ST BERNADETTE ELEMENTARY SCH</t>
  </si>
  <si>
    <t>77-0703-000</t>
  </si>
  <si>
    <t>DANIEL J GROSS CATHOLIC HIGH</t>
  </si>
  <si>
    <t>77-0713-000</t>
  </si>
  <si>
    <t>CORNERSTONE CHRISTIAN SCHOOLS</t>
  </si>
  <si>
    <t>28-0723-000</t>
  </si>
  <si>
    <t>ST PATRICK'S CATHOLIC SCHOOL</t>
  </si>
  <si>
    <t>28-0733-000</t>
  </si>
  <si>
    <t>MT MICHAEL BENEDICTINE H S</t>
  </si>
  <si>
    <t>28-0766-000</t>
  </si>
  <si>
    <t>ALLELUIA! KINDERGARTEN AND PRESCHOOLS</t>
  </si>
  <si>
    <t>28-0782-000</t>
  </si>
  <si>
    <t>LA BELLA VITA MONTESSORI SCHOOL, LLC</t>
  </si>
  <si>
    <t>28-0703-000</t>
  </si>
  <si>
    <t>BOYS TOWN SCHOOLS</t>
  </si>
  <si>
    <t>28-0708-000</t>
  </si>
  <si>
    <t>ST STEPHEN THE MARTYR SCHOOL</t>
  </si>
  <si>
    <t>28-0749-000</t>
  </si>
  <si>
    <t>SKUTT CATHOLIC HIGH SCHOOL</t>
  </si>
  <si>
    <t>28-0780-000</t>
  </si>
  <si>
    <t>LIFEGATE CHRISTIAN SCHOOL</t>
  </si>
  <si>
    <t>28-0791-000</t>
  </si>
  <si>
    <t>ST WENCESLAUS SCHOOL</t>
  </si>
  <si>
    <t>28-0751-000</t>
  </si>
  <si>
    <t>ST GERALD ELEMENTARY SCHOOL</t>
  </si>
  <si>
    <t>28-0768-000</t>
  </si>
  <si>
    <t>LEGACY PRIMARY SCHOOL</t>
  </si>
  <si>
    <t>28-0711-000</t>
  </si>
  <si>
    <t>CHILDREN'S ROOM</t>
  </si>
  <si>
    <t>28-0712-000</t>
  </si>
  <si>
    <t>CHRIST THE KING CATHOLIC SCH</t>
  </si>
  <si>
    <t>28-0713-000</t>
  </si>
  <si>
    <t>CREIGHTON PREPARATORY SCHOOL</t>
  </si>
  <si>
    <t>28-0727-000</t>
  </si>
  <si>
    <t>MARY OUR QUEEN ELEM SCHOOL</t>
  </si>
  <si>
    <t>28-0728-000</t>
  </si>
  <si>
    <t>OMAHA MEMORIAL SCHOOL OF S D A</t>
  </si>
  <si>
    <t>28-0753-000</t>
  </si>
  <si>
    <t>ST JOAN OF ARC ELEMENTARY SCH</t>
  </si>
  <si>
    <t>28-0761-000</t>
  </si>
  <si>
    <t>ST PIUS X / ST LEO ELEMENTARY</t>
  </si>
  <si>
    <t>34-0701-000</t>
  </si>
  <si>
    <t>ST JOSEPH ELEMENTARY SCHOOL</t>
  </si>
  <si>
    <t>34-0702-000</t>
  </si>
  <si>
    <t>ST PAUL'S LUTHERAN ELEM SCHOOL</t>
  </si>
  <si>
    <t>40-0701-000</t>
  </si>
  <si>
    <t>CENTRAL CATHOLIC SCHOOLS</t>
  </si>
  <si>
    <t>40-0704-000</t>
  </si>
  <si>
    <t>TRINITY LUTHERAN ELEM SCHOOL</t>
  </si>
  <si>
    <t>40-0705-000</t>
  </si>
  <si>
    <t>PLATTE VALLEY SDA ELEMENTARY SCHOOL</t>
  </si>
  <si>
    <t>40-0711-000</t>
  </si>
  <si>
    <t>HEARTLAND LUTHERAN HIGH SCHOOL</t>
  </si>
  <si>
    <t>41-0702-000</t>
  </si>
  <si>
    <t>HAMPTON LUTHERAN ELEM SCHOOL</t>
  </si>
  <si>
    <t>45-0701-000</t>
  </si>
  <si>
    <t>ST MARY'S SCHOOLS</t>
  </si>
  <si>
    <t>45-0703-000</t>
  </si>
  <si>
    <t>ST JOSEPH'S ELEMENTARY SCHOOL</t>
  </si>
  <si>
    <t>40-0707-000</t>
  </si>
  <si>
    <t>NEW HOPE CHRISTIAN ELEM SCHOOL</t>
  </si>
  <si>
    <t>48-0702-000</t>
  </si>
  <si>
    <t>49-0702-000</t>
  </si>
  <si>
    <t>ST ANDREW ELEMENTARY SCHOOL</t>
  </si>
  <si>
    <t>51-0701-000</t>
  </si>
  <si>
    <t>ST LUKE ELEMENTARY SCHOOL</t>
  </si>
  <si>
    <t>51-0702-000</t>
  </si>
  <si>
    <t>54-0701-000</t>
  </si>
  <si>
    <t>ST LUDGER ELEMENTARY SCHOOL</t>
  </si>
  <si>
    <t>54-0702-000</t>
  </si>
  <si>
    <t>ST ROSE OF LIMA ELEM SCHOOL</t>
  </si>
  <si>
    <t>55-0701-000</t>
  </si>
  <si>
    <t>BLESSED SACRAMENT CATHOLIC ELEM SCHOOL</t>
  </si>
  <si>
    <t>55-0702-000</t>
  </si>
  <si>
    <t>MESSIAH LUTHERAN ELEMENTARY  SCHOOL</t>
  </si>
  <si>
    <t>55-0703-000</t>
  </si>
  <si>
    <t>CATHEDRAL OF RISEN CHRIST ELEM</t>
  </si>
  <si>
    <t>55-0704-000</t>
  </si>
  <si>
    <t>LINCOLN CHRISTIAN SCHOOLS</t>
  </si>
  <si>
    <t>55-0706-000</t>
  </si>
  <si>
    <t>LINCOLN LUTHERAN MS/SR HIGH</t>
  </si>
  <si>
    <t>55-0707-000</t>
  </si>
  <si>
    <t>PIUS X HIGH SCHOOL</t>
  </si>
  <si>
    <t>55-0709-000</t>
  </si>
  <si>
    <t>COLLEGE VIEW ACADEMY</t>
  </si>
  <si>
    <t>55-0711-000</t>
  </si>
  <si>
    <t>GEORGE STONE ELEMENTARY S D A</t>
  </si>
  <si>
    <t>55-0712-000</t>
  </si>
  <si>
    <t>ST JOHN'S ELEMENTARY SCHOOL</t>
  </si>
  <si>
    <t>55-0713-000</t>
  </si>
  <si>
    <t>ST MARK ELEMENTARY SCHOOL</t>
  </si>
  <si>
    <t>55-0715-000</t>
  </si>
  <si>
    <t>ST PATRICK CATHOLIC SCHOOL</t>
  </si>
  <si>
    <t>55-0716-000</t>
  </si>
  <si>
    <t>ST TERESA ELEMENTARY SCHOOL</t>
  </si>
  <si>
    <t>55-0717-000</t>
  </si>
  <si>
    <t>55-0719-000</t>
  </si>
  <si>
    <t>ST JOSEPH'S CATHOLIC SCHOOL</t>
  </si>
  <si>
    <t>55-0728-000</t>
  </si>
  <si>
    <t>FAITH LUTHERAN SCHOOL</t>
  </si>
  <si>
    <t>55-0734-000</t>
  </si>
  <si>
    <t>TRINITY KINDERGARTEN PROGRAM</t>
  </si>
  <si>
    <t>55-0745-000</t>
  </si>
  <si>
    <t>CHILDREN'S CIRCLE MONTESSORI</t>
  </si>
  <si>
    <t>55-0753-000</t>
  </si>
  <si>
    <t>ST PETER'S CATHOLIC SCHOOL</t>
  </si>
  <si>
    <t>55-0754-000</t>
  </si>
  <si>
    <t>CHILD VIEW MONTESSORI</t>
  </si>
  <si>
    <t>55-0755-000</t>
  </si>
  <si>
    <t>PARKVIEW CHRISTIAN SCHOOLS</t>
  </si>
  <si>
    <t>55-0758-000</t>
  </si>
  <si>
    <t>NORTH AMERICAN MARTYRS SCHOOL</t>
  </si>
  <si>
    <t>55-0762-000</t>
  </si>
  <si>
    <t>GOOD SHEPHERD LUTHERAN SCHOOL</t>
  </si>
  <si>
    <t>55-0764-000</t>
  </si>
  <si>
    <t>CHRIST LINCOLN SCHOOLS</t>
  </si>
  <si>
    <t>55-0766-000</t>
  </si>
  <si>
    <t>ST MICHAEL CATHOLIC SCHOOL</t>
  </si>
  <si>
    <t>55-0720-000</t>
  </si>
  <si>
    <t>VILLA MARIE SCHOOL</t>
  </si>
  <si>
    <t>55-0743-000</t>
  </si>
  <si>
    <t>PRAIRIE HILL LEARNING CENTER</t>
  </si>
  <si>
    <t>55-0759-000</t>
  </si>
  <si>
    <t>BERNIKLAU ED SOLUTIONS TEAM</t>
  </si>
  <si>
    <t>56-0701-000</t>
  </si>
  <si>
    <t>OUR REDEEMER LUTHERAN ELEM SCH</t>
  </si>
  <si>
    <t>56-0702-000</t>
  </si>
  <si>
    <t>NORTH PLATTE CATHOLIC SCHOOLS</t>
  </si>
  <si>
    <t>59-0702-000</t>
  </si>
  <si>
    <t>ST LEONARD'S ELEMENTARY SCHOOL</t>
  </si>
  <si>
    <t>59-0703-000</t>
  </si>
  <si>
    <t>59-0704-000</t>
  </si>
  <si>
    <t>NORFOLK CATHOLIC SCHOOLS</t>
  </si>
  <si>
    <t>59-0706-000</t>
  </si>
  <si>
    <t>CHRIST LUTHERAN ELEM SCHOOL</t>
  </si>
  <si>
    <t>59-0707-000</t>
  </si>
  <si>
    <t>59-0714-000</t>
  </si>
  <si>
    <t>LUTHERAN HIGH NORTHEAST</t>
  </si>
  <si>
    <t>90-0701-000</t>
  </si>
  <si>
    <t>TRINITY LUTHERAN SCHOOLS</t>
  </si>
  <si>
    <t>59-0708-000</t>
  </si>
  <si>
    <t>ST JOHN LUTHERAN ELEM SCHOOL</t>
  </si>
  <si>
    <t>61-0701-000</t>
  </si>
  <si>
    <t>NEBRASKA CHRISTIAN SCHOOLS</t>
  </si>
  <si>
    <t>66-0701-000</t>
  </si>
  <si>
    <t>NEBRASKA CITY LOURDES CENTRAL</t>
  </si>
  <si>
    <t>69-0705-000</t>
  </si>
  <si>
    <t>70-0701-000</t>
  </si>
  <si>
    <t>70-0703-000</t>
  </si>
  <si>
    <t>IMMANUEL LUTHERAN ELEM SCH</t>
  </si>
  <si>
    <t>70-0702-000</t>
  </si>
  <si>
    <t>70-0705-000</t>
  </si>
  <si>
    <t>ST MARY ELEMENTARY SCHOOL</t>
  </si>
  <si>
    <t>71-0701-000</t>
  </si>
  <si>
    <t>IMMANUEL LUTHERAN ELEM SCHOOL</t>
  </si>
  <si>
    <t>71-0702-000</t>
  </si>
  <si>
    <t>ST ANTHONY ELEMENTARY SCHOOL</t>
  </si>
  <si>
    <t>71-0703-000</t>
  </si>
  <si>
    <t>ST BONAVENTURE ELEM SCHOOL</t>
  </si>
  <si>
    <t>71-0704-000</t>
  </si>
  <si>
    <t>ST ISIDORE ELEMENTARY SCHOOL</t>
  </si>
  <si>
    <t>71-0705-000</t>
  </si>
  <si>
    <t>SCOTUS CENTRAL CATHOLIC</t>
  </si>
  <si>
    <t>71-0712-000</t>
  </si>
  <si>
    <t>COLUMBUS CHRISTIAN SCHOOL</t>
  </si>
  <si>
    <t>71-0710-000</t>
  </si>
  <si>
    <t>71-0711-000</t>
  </si>
  <si>
    <t>71-0706-000</t>
  </si>
  <si>
    <t>HOLY FAMILY SCHOOLS</t>
  </si>
  <si>
    <t>71-0708-000</t>
  </si>
  <si>
    <t>ST FRANCIS SCHOOLS</t>
  </si>
  <si>
    <t>41-0701-000</t>
  </si>
  <si>
    <t>73-0701-000</t>
  </si>
  <si>
    <t>ST PATRICK'S ELEMENTARY SCHOOL</t>
  </si>
  <si>
    <t>74-0702-000</t>
  </si>
  <si>
    <t>SACRED HEART SCHOOLS</t>
  </si>
  <si>
    <t>76-0701-000</t>
  </si>
  <si>
    <t>ST JAMES ELEMENTARY SCHOOL</t>
  </si>
  <si>
    <t>77-0701-000</t>
  </si>
  <si>
    <t>77-0706-000</t>
  </si>
  <si>
    <t>ST MATTHEW THE EVANGELIST SCH</t>
  </si>
  <si>
    <t>77-0721-000</t>
  </si>
  <si>
    <t>QUEST FORWARD ACADEMY OMAHA</t>
  </si>
  <si>
    <t>77-0705-000</t>
  </si>
  <si>
    <t>ST COLUMBKILLE ELEMENTARY SCH</t>
  </si>
  <si>
    <t>PAPILLION LA VISTA</t>
  </si>
  <si>
    <t>77-0720-000</t>
  </si>
  <si>
    <t>PRIMROSE SCH OF LA VISTA-PRIVATE PREK</t>
  </si>
  <si>
    <t>78-0701-000</t>
  </si>
  <si>
    <t>ST WENCESLAUS ELEMENTARY SCH</t>
  </si>
  <si>
    <t>78-0702-000</t>
  </si>
  <si>
    <t>BISHOP NEUMANN HIGH SCHOOL</t>
  </si>
  <si>
    <t>78-0703-000</t>
  </si>
  <si>
    <t>ST JOHN NEPOMUCENE ELEM SCHOOL</t>
  </si>
  <si>
    <t>79-0702-000</t>
  </si>
  <si>
    <t>79-0703-000</t>
  </si>
  <si>
    <t>VALLEY VIEW SDA CHRISITAN SCH</t>
  </si>
  <si>
    <t>79-0705-000</t>
  </si>
  <si>
    <t>COMMUNITY CHRISTIAN SCHOOLS</t>
  </si>
  <si>
    <t>80-0701-000</t>
  </si>
  <si>
    <t>ST JOHN LUTHERAN SCHOOL</t>
  </si>
  <si>
    <t>80-0703-000</t>
  </si>
  <si>
    <t>80-0710-000</t>
  </si>
  <si>
    <t>ST VINCENT DEPAUL CATHOLIC SCH</t>
  </si>
  <si>
    <t>80-0704-000</t>
  </si>
  <si>
    <t>93-0703-000</t>
  </si>
  <si>
    <t>NEBRASKA EV LUTHERAN SCHOOLS</t>
  </si>
  <si>
    <t>85-0703-000</t>
  </si>
  <si>
    <t>DESHLER LUTHERAN ELEM SCHOOL</t>
  </si>
  <si>
    <t>87-0701-000</t>
  </si>
  <si>
    <t>ST AUGUSTINE ELEMENTARY SCHOOL</t>
  </si>
  <si>
    <t>88-0701-000</t>
  </si>
  <si>
    <t>ST MARY'S ELEMENTARY SCHOOL</t>
  </si>
  <si>
    <t>89-0701-000</t>
  </si>
  <si>
    <t>90-0702-000</t>
  </si>
  <si>
    <t>ST MARY'S CATHOLIC SCHOOL</t>
  </si>
  <si>
    <t>93-0701-000</t>
  </si>
  <si>
    <t>EMMANUEL-FAITH LUTHERAN SCHOOL</t>
  </si>
  <si>
    <t>93-0702-000</t>
  </si>
  <si>
    <t>Formula to determine the equitable amount of CARES Act ESSER funds available for non-public equitable services or activities.</t>
  </si>
  <si>
    <r>
      <t xml:space="preserve">LEA Allocations and Proportional Share of Equitable Services  - </t>
    </r>
    <r>
      <rPr>
        <b/>
        <sz val="18"/>
        <color rgb="FFFF0000"/>
        <rFont val="Calibri"/>
        <family val="2"/>
        <scheme val="minor"/>
      </rPr>
      <t>BY DISTRICT</t>
    </r>
  </si>
  <si>
    <t>Comparison of Equitable Services Calculated Under the Cares Act vs. Title I, Part A of the ESEA Act</t>
  </si>
  <si>
    <t>Calculations based on 
100% Participation</t>
  </si>
  <si>
    <t>CARES Act:</t>
  </si>
  <si>
    <t>Based on 2019-20 Membership and LEA in which non-public is located, without regard to family income, residency, or eligibility based on low income</t>
  </si>
  <si>
    <t>Title I, Part A:</t>
  </si>
  <si>
    <t xml:space="preserve">Based on 2019-20 Title I, Part A Allocation utilizing 2018-19 low income students living (residing) in participating Title I public school attendance area  </t>
  </si>
  <si>
    <t>ESSER DISTRIBUTION</t>
  </si>
  <si>
    <t>EQUITABLE SERVICES COMPARISON</t>
  </si>
  <si>
    <r>
      <rPr>
        <b/>
        <i/>
        <sz val="16"/>
        <color rgb="FFFFFF00"/>
        <rFont val="Calibri"/>
        <family val="2"/>
        <scheme val="minor"/>
      </rPr>
      <t>CURRENT METHOD</t>
    </r>
    <r>
      <rPr>
        <b/>
        <sz val="16"/>
        <color rgb="FFFFFF00"/>
        <rFont val="Calibri"/>
        <family val="2"/>
        <scheme val="minor"/>
      </rPr>
      <t xml:space="preserve"> </t>
    </r>
    <r>
      <rPr>
        <b/>
        <sz val="16"/>
        <color theme="0"/>
        <rFont val="Calibri"/>
        <family val="2"/>
        <scheme val="minor"/>
      </rPr>
      <t>- USED GUIDANCE LEA ALLOCATION/EQUITABLE SERVICES</t>
    </r>
  </si>
  <si>
    <r>
      <rPr>
        <b/>
        <i/>
        <sz val="16"/>
        <color theme="0"/>
        <rFont val="Calibri"/>
        <family val="2"/>
        <scheme val="minor"/>
      </rPr>
      <t>"LANGUAGE OF THE LAW"</t>
    </r>
    <r>
      <rPr>
        <b/>
        <sz val="16"/>
        <color theme="0"/>
        <rFont val="Calibri"/>
        <family val="2"/>
        <scheme val="minor"/>
      </rPr>
      <t xml:space="preserve"> - TITLE I, PART A LEA ALLOCATION/EQUITABLE SERVICES</t>
    </r>
  </si>
  <si>
    <t>LEA Allocation Table</t>
  </si>
  <si>
    <t>NON-PUBLIC SHARE</t>
  </si>
  <si>
    <t>NON-PUBLIC PERCENTAGE</t>
  </si>
  <si>
    <t>2019-20 MEMBERSHIP</t>
  </si>
  <si>
    <t>PROPORTION</t>
  </si>
  <si>
    <t>PROPORTIONAL SHARE</t>
  </si>
  <si>
    <t>PER-PUPIL AMOUNT</t>
  </si>
  <si>
    <t>2019-20 FREE LUNCH COUNTS</t>
  </si>
  <si>
    <t>DISTRICT 
NUMBER</t>
  </si>
  <si>
    <t>Title I, Part A
Allocation (2019-20)</t>
  </si>
  <si>
    <t>LEA
DISTRIBUTION</t>
  </si>
  <si>
    <t>Title I, Part A
Calculation</t>
  </si>
  <si>
    <t>USED
Guidance</t>
  </si>
  <si>
    <t xml:space="preserve">Title I, Part A minus USED </t>
  </si>
  <si>
    <t>PUBLIC</t>
  </si>
  <si>
    <t>NON-PUBLIC</t>
  </si>
  <si>
    <t>TOTAL</t>
  </si>
  <si>
    <t>IN A GIVEN 
NON-PUBLIC SCHOOL</t>
  </si>
  <si>
    <t>2019-20 Title I, Part A Allocation Aid to Districts</t>
  </si>
  <si>
    <t>Districts not included in ESSER Funds Allocations</t>
  </si>
  <si>
    <t>Districts which did not qualify for allocation of funds</t>
  </si>
  <si>
    <t>Districts that elected to check the "release funds" box on the GMS application - declined allocation of Title I, Part A funds</t>
  </si>
  <si>
    <r>
      <t xml:space="preserve">LEA Allocations and Proportional Share of Equitable Services - </t>
    </r>
    <r>
      <rPr>
        <b/>
        <sz val="18"/>
        <color rgb="FFFF0000"/>
        <rFont val="Calibri"/>
        <family val="2"/>
        <scheme val="minor"/>
      </rPr>
      <t>FOR A GIVEN NON-PUBLIC SCHOOL</t>
    </r>
  </si>
  <si>
    <t>CURRENT METHOD</t>
  </si>
  <si>
    <t>"LANGUAGE OF THE LAW</t>
  </si>
  <si>
    <t>USED GUIDANCE EQUITALBE SERVICES</t>
  </si>
  <si>
    <t>TITLE I, PART A EQUITABLE SERVICES</t>
  </si>
  <si>
    <t>PUBLIC DISTRICT NUMBER</t>
  </si>
  <si>
    <t>PUBLIC DISTRICT NAME</t>
  </si>
  <si>
    <t>NON-PUBLIC 
DISTRICT NUMBER</t>
  </si>
  <si>
    <t>NON-PUBLIC SCHOOL/DISTRICT NAME</t>
  </si>
  <si>
    <t>Title I, Part A
2019-20 Allocation</t>
  </si>
  <si>
    <t>Title I, Part A minus USED Guidance</t>
  </si>
  <si>
    <t>EQUITABLE SERVICES FOR A GIVEN NON-PUBLIC SCHOOL</t>
  </si>
  <si>
    <t>2019-20
FREE LUNCH COUNTS</t>
  </si>
  <si>
    <t>55-0708-000</t>
  </si>
  <si>
    <t>55-0714-000</t>
  </si>
  <si>
    <t>NON-PUBLIC SCHOOLS</t>
  </si>
  <si>
    <t>2019-2020</t>
  </si>
  <si>
    <t>MEMBERSHIP</t>
  </si>
  <si>
    <t>FREE LUNCH COUNTS</t>
  </si>
  <si>
    <t>SCHOOL ID</t>
  </si>
  <si>
    <t xml:space="preserve">Select a Nebraska Public School District </t>
  </si>
  <si>
    <t>Formula to Determine the Equitable Amount of CARES Act ESSER Funds Available for Equitable Non-Public Services or Activities</t>
  </si>
  <si>
    <t>Methodology for Calculating Equitable Services</t>
  </si>
  <si>
    <t>Nebraska CARES Act ESSER Funds Allocations &amp; Guidance (PDF)</t>
  </si>
  <si>
    <t>USED Guidance on Equitable Services (PDF)</t>
  </si>
  <si>
    <t>The tables below demonstrates the equitable services available for each selected participating non-public school</t>
  </si>
  <si>
    <t>Participating Non-Public 2019-2020 Fall Membership</t>
  </si>
  <si>
    <t>1.</t>
  </si>
  <si>
    <t>2.</t>
  </si>
  <si>
    <t>3.</t>
  </si>
  <si>
    <t>4.</t>
  </si>
  <si>
    <t>5.</t>
  </si>
  <si>
    <t>6.</t>
  </si>
  <si>
    <t>Total Enrollment (Line 1 + Line 2)</t>
  </si>
  <si>
    <t>Total LEA CARES Act ESSER Fund Allocation</t>
  </si>
  <si>
    <t>Per Pupil Rate (Line 4 / Line 3)</t>
  </si>
  <si>
    <t>School District 2019-2020 Fall Membership</t>
  </si>
  <si>
    <t>Non-Public Reserve for a Given School</t>
  </si>
  <si>
    <t>***Current Allocations are calculated on USED Guidance***</t>
  </si>
  <si>
    <t>USED Guidance Equitable Services</t>
  </si>
  <si>
    <t>Amount Reserved for Equitable Services (Line 5 x Line 2)</t>
  </si>
  <si>
    <t>Equitable Services</t>
  </si>
  <si>
    <t>CARES Act ESSER Fund Equitable Services Calculator</t>
  </si>
  <si>
    <t>SACRED HEART ELEM SCHOOL</t>
  </si>
  <si>
    <t>SELECT PUBLIC SCHOOL DISTRICT</t>
  </si>
  <si>
    <t>ZERO NON-PUBLIC SCHOOLS WITHIN BOUNDARIES</t>
  </si>
  <si>
    <t>Click on the box to the right and select a public school district from the drop-down list</t>
  </si>
  <si>
    <t>Select Participating Nebraska Non-Public Schools</t>
  </si>
  <si>
    <t>The USED’s guidance calculates equitable services to non-public school students and teachers based on the ratio of all students enrolled in public and non-public sectors, rather than the proportion of eligible students in poverty in each sector as indicated in the CARES Act. Given this discrepancy between statutory language and guidance, until and if Congress or the federal courts require that the U.S. Department of Education (USED) change its present guidance, Nebraska will follow that guidance, in order to ensure that critically needed federal funds are not jeopardized through noncompliance.</t>
  </si>
  <si>
    <r>
      <t xml:space="preserve">Place a </t>
    </r>
    <r>
      <rPr>
        <b/>
        <i/>
        <sz val="13"/>
        <color theme="1"/>
        <rFont val="Calibri"/>
        <family val="2"/>
        <scheme val="minor"/>
      </rPr>
      <t>lower case "x"</t>
    </r>
    <r>
      <rPr>
        <sz val="13"/>
        <color theme="1"/>
        <rFont val="Calibri"/>
        <family val="2"/>
        <scheme val="minor"/>
      </rPr>
      <t xml:space="preserve"> next to the Non-public schools electing participation, press "Enter".</t>
    </r>
  </si>
  <si>
    <t>Enter information in steps #1 and #2. Step #3 will display equitable services allocations for selected participating non-public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</si>
</sst>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_(* #,##0_);_(* \(#,##0\);_(* &quot;-&quot;??_);_(@_)"/>
    <numFmt numFmtId="166" formatCode="&quot;$&quot;#,##0.00"/>
  </numFmts>
  <fonts count="7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4"/>
      <color rgb="FF000000"/>
      <name val="Times New Roman"/>
      <family val="1"/>
    </font>
    <font>
      <sz val="10"/>
      <name val="Arial"/>
      <family val="2"/>
    </font>
    <font>
      <sz val="14"/>
      <name val="Times New Roman"/>
      <family val="1"/>
    </font>
    <font>
      <b/>
      <sz val="14"/>
      <color rgb="FF000000"/>
      <name val="Times New Roman"/>
      <family val="1"/>
    </font>
    <font>
      <b/>
      <sz val="12"/>
      <name val="Times New Roman"/>
      <family val="1"/>
    </font>
    <font>
      <sz val="11"/>
      <name val="Times New Roman"/>
      <family val="1"/>
    </font>
    <font>
      <sz val="12"/>
      <color theme="1"/>
      <name val="Times New Roman"/>
      <family val="1"/>
    </font>
    <font>
      <b/>
      <sz val="14"/>
      <color theme="1"/>
      <name val="Times New Roman"/>
      <family val="1"/>
    </font>
    <font>
      <b/>
      <sz val="12"/>
      <color theme="1"/>
      <name val="Times New Roman"/>
      <family val="1"/>
    </font>
    <font>
      <sz val="11"/>
      <name val="Calibri"/>
      <family val="2"/>
      <scheme val="minor"/>
    </font>
    <font>
      <sz val="10"/>
      <color indexed="8"/>
      <name val="Arial"/>
      <family val="2"/>
    </font>
    <font>
      <b/>
      <sz val="11"/>
      <color indexed="8"/>
      <name val="Times New Roman"/>
      <family val="1"/>
    </font>
    <font>
      <sz val="10"/>
      <name val="Times New Roman"/>
      <family val="1"/>
    </font>
    <font>
      <sz val="10"/>
      <name val="Calibri"/>
      <family val="2"/>
      <scheme val="minor"/>
    </font>
    <font>
      <b/>
      <sz val="11"/>
      <name val="Times New Roman"/>
      <family val="1"/>
    </font>
    <font>
      <sz val="12"/>
      <name val="Calibri"/>
      <family val="2"/>
      <scheme val="minor"/>
    </font>
    <font>
      <b/>
      <sz val="11"/>
      <color theme="1"/>
      <name val="Times New Roman"/>
      <family val="1"/>
    </font>
    <font>
      <sz val="11"/>
      <color theme="1"/>
      <name val="Times New Roman"/>
      <family val="1"/>
    </font>
    <font>
      <u/>
      <sz val="11"/>
      <color theme="10"/>
      <name val="Calibri"/>
      <family val="2"/>
      <scheme val="minor"/>
    </font>
    <font>
      <b/>
      <sz val="11"/>
      <color rgb="FF002060"/>
      <name val="Roboto"/>
    </font>
    <font>
      <sz val="10"/>
      <color rgb="FF242729"/>
      <name val="Consolas"/>
      <family val="3"/>
    </font>
    <font>
      <sz val="9"/>
      <color rgb="FF000000"/>
      <name val="Arial"/>
      <family val="2"/>
    </font>
    <font>
      <sz val="16"/>
      <color rgb="FF000000"/>
      <name val="Calibri"/>
      <family val="2"/>
      <scheme val="minor"/>
    </font>
    <font>
      <b/>
      <sz val="16"/>
      <color rgb="FF000000"/>
      <name val="Calibri"/>
      <family val="2"/>
      <scheme val="minor"/>
    </font>
    <font>
      <b/>
      <sz val="18"/>
      <color rgb="FFFF0000"/>
      <name val="Calibri"/>
      <family val="2"/>
      <scheme val="minor"/>
    </font>
    <font>
      <b/>
      <sz val="14"/>
      <color theme="0"/>
      <name val="Calibri"/>
      <family val="2"/>
      <scheme val="minor"/>
    </font>
    <font>
      <b/>
      <sz val="14"/>
      <name val="Calibri"/>
      <family val="2"/>
      <scheme val="minor"/>
    </font>
    <font>
      <b/>
      <sz val="12"/>
      <name val="Calibri"/>
      <family val="2"/>
      <scheme val="minor"/>
    </font>
    <font>
      <sz val="11.5"/>
      <name val="Calibri"/>
      <family val="2"/>
      <scheme val="minor"/>
    </font>
    <font>
      <b/>
      <sz val="13"/>
      <name val="Calibri"/>
      <family val="2"/>
      <scheme val="minor"/>
    </font>
    <font>
      <b/>
      <sz val="16"/>
      <color theme="0"/>
      <name val="Calibri"/>
      <family val="2"/>
      <scheme val="minor"/>
    </font>
    <font>
      <sz val="16"/>
      <name val="Calibri"/>
      <family val="2"/>
      <scheme val="minor"/>
    </font>
    <font>
      <sz val="14"/>
      <name val="Calibri"/>
      <family val="2"/>
      <scheme val="minor"/>
    </font>
    <font>
      <b/>
      <i/>
      <sz val="16"/>
      <color rgb="FFFFFF00"/>
      <name val="Calibri"/>
      <family val="2"/>
      <scheme val="minor"/>
    </font>
    <font>
      <b/>
      <sz val="16"/>
      <color rgb="FFFFFF00"/>
      <name val="Calibri"/>
      <family val="2"/>
      <scheme val="minor"/>
    </font>
    <font>
      <b/>
      <i/>
      <sz val="16"/>
      <color theme="0"/>
      <name val="Calibri"/>
      <family val="2"/>
      <scheme val="minor"/>
    </font>
    <font>
      <sz val="13"/>
      <name val="Calibri"/>
      <family val="2"/>
      <scheme val="minor"/>
    </font>
    <font>
      <b/>
      <sz val="12"/>
      <color theme="1"/>
      <name val="Calibri"/>
      <family val="2"/>
      <scheme val="minor"/>
    </font>
    <font>
      <b/>
      <sz val="11"/>
      <color indexed="8"/>
      <name val="Calibri"/>
      <family val="2"/>
      <scheme val="minor"/>
    </font>
    <font>
      <b/>
      <sz val="11"/>
      <name val="Calibri"/>
      <family val="2"/>
      <scheme val="minor"/>
    </font>
    <font>
      <sz val="11.5"/>
      <color theme="1"/>
      <name val="Calibri"/>
      <family val="2"/>
    </font>
    <font>
      <sz val="11.5"/>
      <name val="Calibri"/>
      <family val="2"/>
    </font>
    <font>
      <b/>
      <u/>
      <sz val="12"/>
      <color theme="1"/>
      <name val="Calibri"/>
      <family val="2"/>
      <scheme val="minor"/>
    </font>
    <font>
      <sz val="10"/>
      <color rgb="FFFF0000"/>
      <name val="Arial"/>
      <family val="2"/>
    </font>
    <font>
      <b/>
      <sz val="9"/>
      <color indexed="81"/>
      <name val="Tahoma"/>
      <family val="2"/>
    </font>
    <font>
      <sz val="9"/>
      <color indexed="81"/>
      <name val="Tahoma"/>
      <family val="2"/>
    </font>
    <font>
      <sz val="11.5"/>
      <color rgb="FF000000"/>
      <name val="Calibri"/>
      <family val="2"/>
    </font>
    <font>
      <b/>
      <sz val="11.5"/>
      <color rgb="FF000000"/>
      <name val="Calibri"/>
      <family val="2"/>
    </font>
    <font>
      <b/>
      <sz val="11.5"/>
      <name val="Calibri"/>
      <family val="2"/>
    </font>
    <font>
      <b/>
      <sz val="11.5"/>
      <color theme="1"/>
      <name val="Calibri"/>
      <family val="2"/>
    </font>
    <font>
      <sz val="11.5"/>
      <color theme="1"/>
      <name val="Calibri"/>
      <family val="2"/>
      <scheme val="minor"/>
    </font>
    <font>
      <b/>
      <sz val="10"/>
      <color rgb="FF002060"/>
      <name val="Roboto"/>
    </font>
    <font>
      <b/>
      <sz val="11"/>
      <name val="Roboto"/>
    </font>
    <font>
      <b/>
      <sz val="12"/>
      <color rgb="FFFF0000"/>
      <name val="Calibri"/>
      <family val="2"/>
      <scheme val="minor"/>
    </font>
    <font>
      <b/>
      <sz val="12"/>
      <color rgb="FF002060"/>
      <name val="Roboto"/>
    </font>
    <font>
      <sz val="12"/>
      <color theme="1"/>
      <name val="Calibri"/>
      <family val="2"/>
      <scheme val="minor"/>
    </font>
    <font>
      <b/>
      <sz val="12"/>
      <name val="Roboto"/>
    </font>
    <font>
      <b/>
      <sz val="10"/>
      <name val="Roboto"/>
    </font>
    <font>
      <sz val="14"/>
      <color theme="1"/>
      <name val="Calibri"/>
      <family val="2"/>
      <scheme val="minor"/>
    </font>
    <font>
      <b/>
      <sz val="14"/>
      <name val="Roboto"/>
    </font>
    <font>
      <b/>
      <sz val="20"/>
      <color theme="1"/>
      <name val="Roboto"/>
    </font>
    <font>
      <b/>
      <sz val="11"/>
      <color theme="0"/>
      <name val="Roboto"/>
    </font>
    <font>
      <sz val="11"/>
      <name val="Roboto"/>
    </font>
    <font>
      <b/>
      <sz val="14"/>
      <color theme="0"/>
      <name val="Roboto"/>
    </font>
    <font>
      <b/>
      <sz val="12"/>
      <color theme="0"/>
      <name val="Roboto"/>
    </font>
    <font>
      <b/>
      <sz val="14"/>
      <color theme="1"/>
      <name val="Calibri"/>
      <family val="2"/>
      <scheme val="minor"/>
    </font>
    <font>
      <b/>
      <sz val="16"/>
      <color theme="1"/>
      <name val="Calibri"/>
      <family val="2"/>
      <scheme val="minor"/>
    </font>
    <font>
      <sz val="16"/>
      <color theme="1"/>
      <name val="Calibri"/>
      <family val="2"/>
      <scheme val="minor"/>
    </font>
    <font>
      <sz val="13"/>
      <color theme="1"/>
      <name val="Calibri"/>
      <family val="2"/>
      <scheme val="minor"/>
    </font>
    <font>
      <b/>
      <i/>
      <sz val="13"/>
      <color theme="1"/>
      <name val="Calibri"/>
      <family val="2"/>
      <scheme val="minor"/>
    </font>
    <font>
      <b/>
      <sz val="13"/>
      <color theme="1"/>
      <name val="Roboto"/>
    </font>
  </fonts>
  <fills count="18">
    <fill>
      <patternFill patternType="none"/>
    </fill>
    <fill>
      <patternFill patternType="gray125"/>
    </fill>
    <fill>
      <patternFill patternType="solid">
        <fgColor theme="4" tint="0.79998168889431442"/>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C0000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rgb="FFEFF6FB"/>
        <bgColor indexed="64"/>
      </patternFill>
    </fill>
  </fills>
  <borders count="33">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2" tint="-0.499984740745262"/>
      </right>
      <top style="thin">
        <color theme="2" tint="-0.499984740745262"/>
      </top>
      <bottom style="thin">
        <color theme="2" tint="-0.4999847407452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2" tint="-0.249977111117893"/>
      </left>
      <right/>
      <top/>
      <bottom style="thin">
        <color theme="2" tint="-0.249977111117893"/>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bottom style="thin">
        <color theme="0" tint="-0.499984740745262"/>
      </bottom>
      <diagonal/>
    </border>
    <border>
      <left style="thin">
        <color theme="2" tint="-0.499984740745262"/>
      </left>
      <right style="thin">
        <color theme="2" tint="-0.499984740745262"/>
      </right>
      <top style="thin">
        <color theme="2" tint="-0.499984740745262"/>
      </top>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right style="thin">
        <color theme="2" tint="-0.499984740745262"/>
      </right>
      <top/>
      <bottom style="thin">
        <color theme="2" tint="-0.499984740745262"/>
      </bottom>
      <diagonal/>
    </border>
    <border>
      <left style="thin">
        <color theme="0" tint="-0.24994659260841701"/>
      </left>
      <right style="thin">
        <color theme="0" tint="-0.499984740745262"/>
      </right>
      <top style="thin">
        <color theme="0" tint="-0.499984740745262"/>
      </top>
      <bottom style="thin">
        <color theme="0" tint="-0.24994659260841701"/>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499984740745262"/>
      </bottom>
      <diagonal/>
    </border>
    <border>
      <left style="thin">
        <color indexed="64"/>
      </left>
      <right style="thin">
        <color indexed="64"/>
      </right>
      <top style="thin">
        <color indexed="64"/>
      </top>
      <bottom/>
      <diagonal/>
    </border>
    <border>
      <left/>
      <right/>
      <top/>
      <bottom style="double">
        <color indexed="64"/>
      </bottom>
      <diagonal/>
    </border>
    <border>
      <left/>
      <right style="thin">
        <color theme="0" tint="-0.24994659260841701"/>
      </right>
      <top style="thin">
        <color theme="0" tint="-0.499984740745262"/>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49998474074526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14" fillId="0" borderId="0">
      <alignment vertical="top"/>
    </xf>
    <xf numFmtId="0" fontId="22" fillId="0" borderId="0" applyNumberFormat="0" applyFill="0" applyBorder="0" applyAlignment="0" applyProtection="0"/>
  </cellStyleXfs>
  <cellXfs count="250">
    <xf numFmtId="0" fontId="0" fillId="0" borderId="0" xfId="0"/>
    <xf numFmtId="0" fontId="6" fillId="0" borderId="0" xfId="3" applyFont="1"/>
    <xf numFmtId="0" fontId="8" fillId="0" borderId="0" xfId="3" applyFont="1" applyAlignment="1">
      <alignment horizontal="left"/>
    </xf>
    <xf numFmtId="164" fontId="8" fillId="0" borderId="0" xfId="3" applyNumberFormat="1" applyFont="1" applyAlignment="1">
      <alignment horizontal="left"/>
    </xf>
    <xf numFmtId="0" fontId="9" fillId="0" borderId="0" xfId="3" applyFont="1"/>
    <xf numFmtId="0" fontId="13" fillId="0" borderId="0" xfId="3" applyFont="1"/>
    <xf numFmtId="49" fontId="15" fillId="2" borderId="1" xfId="4" applyNumberFormat="1" applyFont="1" applyFill="1" applyBorder="1" applyAlignment="1">
      <alignment horizontal="center" vertical="center" wrapText="1"/>
    </xf>
    <xf numFmtId="49" fontId="15" fillId="2" borderId="1" xfId="4" applyNumberFormat="1" applyFont="1" applyFill="1" applyBorder="1" applyAlignment="1">
      <alignment horizontal="left" vertical="center" wrapText="1" indent="2"/>
    </xf>
    <xf numFmtId="0" fontId="13" fillId="0" borderId="0" xfId="3" applyFont="1" applyAlignment="1">
      <alignment horizontal="center" vertical="center"/>
    </xf>
    <xf numFmtId="0" fontId="16" fillId="0" borderId="1" xfId="3" applyFont="1" applyBorder="1" applyAlignment="1">
      <alignment horizontal="center"/>
    </xf>
    <xf numFmtId="1" fontId="16" fillId="0" borderId="1" xfId="3" applyNumberFormat="1" applyFont="1" applyBorder="1" applyAlignment="1">
      <alignment horizontal="left" indent="2"/>
    </xf>
    <xf numFmtId="164" fontId="16" fillId="0" borderId="1" xfId="3" applyNumberFormat="1" applyFont="1" applyBorder="1"/>
    <xf numFmtId="164" fontId="16" fillId="0" borderId="2" xfId="2" applyNumberFormat="1" applyFont="1" applyBorder="1"/>
    <xf numFmtId="0" fontId="17" fillId="0" borderId="0" xfId="3" applyFont="1"/>
    <xf numFmtId="0" fontId="18" fillId="0" borderId="0" xfId="3" applyFont="1" applyAlignment="1"/>
    <xf numFmtId="0" fontId="18" fillId="0" borderId="0" xfId="3" applyFont="1" applyAlignment="1">
      <alignment horizontal="left" indent="1"/>
    </xf>
    <xf numFmtId="164" fontId="18" fillId="0" borderId="0" xfId="3" applyNumberFormat="1" applyFont="1" applyFill="1" applyBorder="1"/>
    <xf numFmtId="0" fontId="19" fillId="0" borderId="0" xfId="3" applyFont="1"/>
    <xf numFmtId="0" fontId="13" fillId="0" borderId="0" xfId="3" applyFont="1" applyAlignment="1">
      <alignment horizontal="center"/>
    </xf>
    <xf numFmtId="0" fontId="18" fillId="2" borderId="0" xfId="0" applyFont="1" applyFill="1" applyAlignment="1">
      <alignment horizontal="center" wrapText="1"/>
    </xf>
    <xf numFmtId="0" fontId="20" fillId="0" borderId="0" xfId="0" applyFont="1" applyAlignment="1">
      <alignment horizontal="center"/>
    </xf>
    <xf numFmtId="165" fontId="18" fillId="2" borderId="3" xfId="1" applyNumberFormat="1" applyFont="1" applyFill="1" applyBorder="1"/>
    <xf numFmtId="166" fontId="18" fillId="2" borderId="3" xfId="1" applyNumberFormat="1" applyFont="1" applyFill="1" applyBorder="1"/>
    <xf numFmtId="0" fontId="21" fillId="0" borderId="0" xfId="0" applyFont="1"/>
    <xf numFmtId="49" fontId="21" fillId="0" borderId="4" xfId="0" applyNumberFormat="1" applyFont="1" applyBorder="1" applyAlignment="1">
      <alignment horizontal="center"/>
    </xf>
    <xf numFmtId="49" fontId="21" fillId="0" borderId="4" xfId="0" applyNumberFormat="1" applyFont="1" applyBorder="1"/>
    <xf numFmtId="0" fontId="21" fillId="0" borderId="4" xfId="0" applyFont="1" applyBorder="1"/>
    <xf numFmtId="43" fontId="21" fillId="0" borderId="5" xfId="1" applyFont="1" applyBorder="1"/>
    <xf numFmtId="0" fontId="21" fillId="0" borderId="0" xfId="0" applyFont="1" applyAlignment="1">
      <alignment horizontal="center"/>
    </xf>
    <xf numFmtId="0" fontId="23" fillId="0" borderId="0" xfId="0" applyFont="1"/>
    <xf numFmtId="0" fontId="21" fillId="0" borderId="4" xfId="0" applyNumberFormat="1" applyFont="1" applyBorder="1"/>
    <xf numFmtId="0" fontId="4" fillId="0" borderId="0" xfId="0" applyFont="1" applyAlignment="1">
      <alignment vertical="center"/>
    </xf>
    <xf numFmtId="0" fontId="7" fillId="0" borderId="0" xfId="0" applyFont="1" applyAlignment="1">
      <alignment vertical="center"/>
    </xf>
    <xf numFmtId="0" fontId="31" fillId="0" borderId="13" xfId="3" applyFont="1" applyBorder="1" applyAlignment="1">
      <alignment horizontal="right"/>
    </xf>
    <xf numFmtId="0" fontId="31" fillId="0" borderId="18" xfId="3" applyFont="1" applyBorder="1" applyAlignment="1">
      <alignment horizontal="right"/>
    </xf>
    <xf numFmtId="0" fontId="33" fillId="0" borderId="0" xfId="3" applyFont="1" applyAlignment="1">
      <alignment horizontal="left"/>
    </xf>
    <xf numFmtId="166" fontId="33" fillId="0" borderId="0" xfId="3" applyNumberFormat="1" applyFont="1" applyAlignment="1">
      <alignment horizontal="left"/>
    </xf>
    <xf numFmtId="0" fontId="35" fillId="0" borderId="0" xfId="3" applyFont="1"/>
    <xf numFmtId="0" fontId="36" fillId="0" borderId="0" xfId="3" applyFont="1"/>
    <xf numFmtId="0" fontId="40" fillId="0" borderId="0" xfId="3" applyFont="1"/>
    <xf numFmtId="0" fontId="19" fillId="0" borderId="0" xfId="3" applyFont="1" applyFill="1"/>
    <xf numFmtId="0" fontId="31" fillId="10" borderId="4" xfId="3" applyFont="1" applyFill="1" applyBorder="1" applyAlignment="1">
      <alignment horizontal="center"/>
    </xf>
    <xf numFmtId="0" fontId="41" fillId="10" borderId="4" xfId="0" applyFont="1" applyFill="1" applyBorder="1" applyAlignment="1">
      <alignment horizontal="center"/>
    </xf>
    <xf numFmtId="1" fontId="43" fillId="0" borderId="0" xfId="3" applyNumberFormat="1" applyFont="1" applyFill="1" applyAlignment="1">
      <alignment horizontal="center" vertical="center" wrapText="1"/>
    </xf>
    <xf numFmtId="0" fontId="43" fillId="0" borderId="0" xfId="3" applyFont="1" applyAlignment="1">
      <alignment horizontal="center" vertical="center" wrapText="1"/>
    </xf>
    <xf numFmtId="0" fontId="13" fillId="0" borderId="0" xfId="3" applyFont="1" applyAlignment="1">
      <alignment vertical="center"/>
    </xf>
    <xf numFmtId="0" fontId="41" fillId="0" borderId="0" xfId="0" applyFont="1" applyFill="1" applyAlignment="1">
      <alignment horizontal="center" wrapText="1"/>
    </xf>
    <xf numFmtId="0" fontId="43" fillId="0" borderId="0" xfId="3" applyFont="1" applyAlignment="1">
      <alignment horizontal="center" vertical="center"/>
    </xf>
    <xf numFmtId="166" fontId="41" fillId="11" borderId="2" xfId="1" applyNumberFormat="1" applyFont="1" applyFill="1" applyBorder="1"/>
    <xf numFmtId="166" fontId="19" fillId="0" borderId="0" xfId="3" applyNumberFormat="1" applyFont="1"/>
    <xf numFmtId="9" fontId="41" fillId="11" borderId="2" xfId="2" applyNumberFormat="1" applyFont="1" applyFill="1" applyBorder="1"/>
    <xf numFmtId="9" fontId="41" fillId="11" borderId="2" xfId="2" applyFont="1" applyFill="1" applyBorder="1"/>
    <xf numFmtId="165" fontId="41" fillId="11" borderId="2" xfId="1" applyNumberFormat="1" applyFont="1" applyFill="1" applyBorder="1"/>
    <xf numFmtId="10" fontId="41" fillId="11" borderId="2" xfId="2" applyNumberFormat="1" applyFont="1" applyFill="1" applyBorder="1" applyAlignment="1">
      <alignment horizontal="right"/>
    </xf>
    <xf numFmtId="166" fontId="41" fillId="4" borderId="2" xfId="1" applyNumberFormat="1" applyFont="1" applyFill="1" applyBorder="1"/>
    <xf numFmtId="164" fontId="41" fillId="11" borderId="2" xfId="1" applyNumberFormat="1" applyFont="1" applyFill="1" applyBorder="1"/>
    <xf numFmtId="0" fontId="32" fillId="0" borderId="0" xfId="3" applyFont="1" applyAlignment="1">
      <alignment horizontal="center"/>
    </xf>
    <xf numFmtId="1" fontId="32" fillId="0" borderId="0" xfId="3" applyNumberFormat="1" applyFont="1"/>
    <xf numFmtId="164" fontId="44" fillId="0" borderId="2" xfId="1" applyNumberFormat="1" applyFont="1" applyFill="1" applyBorder="1"/>
    <xf numFmtId="43" fontId="45" fillId="0" borderId="2" xfId="3" applyNumberFormat="1" applyFont="1" applyBorder="1"/>
    <xf numFmtId="0" fontId="45" fillId="0" borderId="0" xfId="3" applyFont="1"/>
    <xf numFmtId="166" fontId="44" fillId="0" borderId="2" xfId="1" applyNumberFormat="1" applyFont="1" applyFill="1" applyBorder="1"/>
    <xf numFmtId="166" fontId="45" fillId="0" borderId="2" xfId="2" applyNumberFormat="1" applyFont="1" applyBorder="1"/>
    <xf numFmtId="9" fontId="44" fillId="0" borderId="2" xfId="2" applyNumberFormat="1" applyFont="1" applyFill="1" applyBorder="1"/>
    <xf numFmtId="9" fontId="44" fillId="0" borderId="2" xfId="2" applyFont="1" applyFill="1" applyBorder="1"/>
    <xf numFmtId="165" fontId="45" fillId="0" borderId="2" xfId="1" applyNumberFormat="1" applyFont="1" applyBorder="1"/>
    <xf numFmtId="0" fontId="45" fillId="0" borderId="2" xfId="3" applyFont="1" applyBorder="1"/>
    <xf numFmtId="165" fontId="45" fillId="0" borderId="2" xfId="3" applyNumberFormat="1" applyFont="1" applyBorder="1"/>
    <xf numFmtId="10" fontId="45" fillId="0" borderId="2" xfId="2" applyNumberFormat="1" applyFont="1" applyBorder="1"/>
    <xf numFmtId="166" fontId="45" fillId="0" borderId="2" xfId="3" applyNumberFormat="1" applyFont="1" applyBorder="1"/>
    <xf numFmtId="0" fontId="46" fillId="0" borderId="0" xfId="0" applyFont="1" applyAlignment="1">
      <alignment horizontal="left"/>
    </xf>
    <xf numFmtId="165" fontId="0" fillId="0" borderId="0" xfId="1" applyNumberFormat="1" applyFont="1"/>
    <xf numFmtId="0" fontId="47" fillId="0" borderId="0" xfId="3" applyFont="1"/>
    <xf numFmtId="0" fontId="2" fillId="0" borderId="0" xfId="0" applyFont="1" applyAlignment="1">
      <alignment horizontal="left"/>
    </xf>
    <xf numFmtId="0" fontId="0" fillId="0" borderId="0" xfId="0" applyAlignment="1">
      <alignment horizontal="center"/>
    </xf>
    <xf numFmtId="0" fontId="5" fillId="0" borderId="0" xfId="3"/>
    <xf numFmtId="0" fontId="26" fillId="0" borderId="0" xfId="0" applyFont="1" applyAlignment="1">
      <alignment vertical="center"/>
    </xf>
    <xf numFmtId="0" fontId="50" fillId="0" borderId="0" xfId="0" applyFont="1" applyAlignment="1">
      <alignment vertical="center"/>
    </xf>
    <xf numFmtId="0" fontId="27" fillId="0" borderId="0" xfId="0" applyFont="1" applyAlignment="1">
      <alignment vertical="center"/>
    </xf>
    <xf numFmtId="0" fontId="51" fillId="0" borderId="0" xfId="0" applyFont="1" applyAlignment="1">
      <alignment vertical="center"/>
    </xf>
    <xf numFmtId="0" fontId="30" fillId="0" borderId="0" xfId="3" applyFont="1" applyAlignment="1">
      <alignment horizontal="left"/>
    </xf>
    <xf numFmtId="166" fontId="30" fillId="0" borderId="0" xfId="3" applyNumberFormat="1" applyFont="1" applyAlignment="1">
      <alignment horizontal="left"/>
    </xf>
    <xf numFmtId="0" fontId="41" fillId="0" borderId="0" xfId="0" applyFont="1" applyAlignment="1">
      <alignment horizontal="center"/>
    </xf>
    <xf numFmtId="0" fontId="52" fillId="0" borderId="0" xfId="0" applyFont="1" applyFill="1" applyAlignment="1">
      <alignment horizontal="center" wrapText="1"/>
    </xf>
    <xf numFmtId="166" fontId="41" fillId="11" borderId="21" xfId="1" applyNumberFormat="1" applyFont="1" applyFill="1" applyBorder="1"/>
    <xf numFmtId="166" fontId="53" fillId="11" borderId="4" xfId="1" applyNumberFormat="1" applyFont="1" applyFill="1" applyBorder="1"/>
    <xf numFmtId="165" fontId="53" fillId="11" borderId="4" xfId="1" applyNumberFormat="1" applyFont="1" applyFill="1" applyBorder="1"/>
    <xf numFmtId="166" fontId="54" fillId="0" borderId="22" xfId="0" applyNumberFormat="1" applyFont="1" applyBorder="1"/>
    <xf numFmtId="166" fontId="44" fillId="0" borderId="23" xfId="0" applyNumberFormat="1" applyFont="1" applyBorder="1"/>
    <xf numFmtId="166" fontId="54" fillId="0" borderId="24" xfId="0" applyNumberFormat="1" applyFont="1" applyBorder="1"/>
    <xf numFmtId="0" fontId="44" fillId="0" borderId="25" xfId="0" applyFont="1" applyBorder="1"/>
    <xf numFmtId="166" fontId="54" fillId="0" borderId="4" xfId="0" applyNumberFormat="1" applyFont="1" applyBorder="1"/>
    <xf numFmtId="166" fontId="54" fillId="0" borderId="26" xfId="0" applyNumberFormat="1" applyFont="1" applyBorder="1"/>
    <xf numFmtId="166" fontId="54" fillId="0" borderId="27" xfId="0" applyNumberFormat="1" applyFont="1" applyBorder="1"/>
    <xf numFmtId="0" fontId="44" fillId="0" borderId="0" xfId="0" applyFont="1"/>
    <xf numFmtId="0" fontId="54" fillId="0" borderId="22" xfId="0" applyNumberFormat="1" applyFont="1" applyBorder="1"/>
    <xf numFmtId="0" fontId="54" fillId="0" borderId="26" xfId="0" applyNumberFormat="1" applyFont="1" applyBorder="1"/>
    <xf numFmtId="0" fontId="54" fillId="0" borderId="27" xfId="0" applyNumberFormat="1" applyFont="1" applyBorder="1"/>
    <xf numFmtId="0" fontId="54" fillId="0" borderId="4" xfId="0" applyNumberFormat="1" applyFont="1" applyBorder="1"/>
    <xf numFmtId="0" fontId="62" fillId="0" borderId="0" xfId="0" applyFont="1"/>
    <xf numFmtId="0" fontId="0" fillId="0" borderId="0" xfId="0" applyFill="1"/>
    <xf numFmtId="0" fontId="54" fillId="0" borderId="0" xfId="0" applyNumberFormat="1" applyFont="1" applyBorder="1" applyAlignment="1">
      <alignment horizontal="center"/>
    </xf>
    <xf numFmtId="0" fontId="54" fillId="0" borderId="30" xfId="0" applyNumberFormat="1" applyFont="1" applyBorder="1" applyAlignment="1">
      <alignment horizontal="center"/>
    </xf>
    <xf numFmtId="0" fontId="54" fillId="0" borderId="31" xfId="0" applyNumberFormat="1" applyFont="1" applyBorder="1" applyAlignment="1">
      <alignment horizontal="center"/>
    </xf>
    <xf numFmtId="0" fontId="54" fillId="0" borderId="32" xfId="0" applyNumberFormat="1" applyFont="1" applyBorder="1" applyAlignment="1">
      <alignment horizontal="center"/>
    </xf>
    <xf numFmtId="0" fontId="54" fillId="0" borderId="4" xfId="0" applyNumberFormat="1" applyFont="1" applyBorder="1" applyAlignment="1">
      <alignment horizontal="center"/>
    </xf>
    <xf numFmtId="0" fontId="32" fillId="0" borderId="4" xfId="3" applyFont="1" applyBorder="1" applyAlignment="1">
      <alignment horizontal="center"/>
    </xf>
    <xf numFmtId="1" fontId="32" fillId="0" borderId="4" xfId="3" applyNumberFormat="1" applyFont="1" applyBorder="1"/>
    <xf numFmtId="0" fontId="0" fillId="0" borderId="12" xfId="0" applyBorder="1"/>
    <xf numFmtId="0" fontId="0" fillId="0" borderId="17" xfId="0" applyBorder="1"/>
    <xf numFmtId="0" fontId="0" fillId="0" borderId="17" xfId="0" applyFill="1" applyBorder="1"/>
    <xf numFmtId="0" fontId="62" fillId="0" borderId="17" xfId="0" applyFont="1" applyBorder="1"/>
    <xf numFmtId="0" fontId="0" fillId="0" borderId="15" xfId="0" applyBorder="1"/>
    <xf numFmtId="0" fontId="0" fillId="15" borderId="0" xfId="0" applyFill="1"/>
    <xf numFmtId="0" fontId="62" fillId="15" borderId="0" xfId="0" applyFont="1" applyFill="1"/>
    <xf numFmtId="0" fontId="0" fillId="13" borderId="0" xfId="0" applyFill="1"/>
    <xf numFmtId="0" fontId="62" fillId="13" borderId="0" xfId="0" applyFont="1" applyFill="1"/>
    <xf numFmtId="0" fontId="23" fillId="15" borderId="0" xfId="0" applyFont="1" applyFill="1"/>
    <xf numFmtId="0" fontId="0" fillId="0" borderId="11" xfId="0" applyBorder="1" applyProtection="1">
      <protection hidden="1"/>
    </xf>
    <xf numFmtId="0" fontId="0" fillId="0" borderId="3" xfId="0" applyBorder="1" applyProtection="1">
      <protection hidden="1"/>
    </xf>
    <xf numFmtId="0" fontId="23" fillId="0" borderId="3" xfId="0" applyFont="1" applyBorder="1" applyProtection="1">
      <protection hidden="1"/>
    </xf>
    <xf numFmtId="0" fontId="0" fillId="0" borderId="16" xfId="0" applyBorder="1" applyProtection="1">
      <protection hidden="1"/>
    </xf>
    <xf numFmtId="0" fontId="0" fillId="0" borderId="0" xfId="0" applyBorder="1" applyProtection="1">
      <protection hidden="1"/>
    </xf>
    <xf numFmtId="0" fontId="23" fillId="0" borderId="0" xfId="0" applyFont="1" applyBorder="1" applyProtection="1">
      <protection hidden="1"/>
    </xf>
    <xf numFmtId="0" fontId="62" fillId="0" borderId="0" xfId="0" applyFont="1" applyBorder="1" applyAlignment="1" applyProtection="1">
      <alignment horizontal="center"/>
      <protection hidden="1"/>
    </xf>
    <xf numFmtId="0" fontId="70" fillId="0" borderId="0" xfId="0" applyFont="1" applyBorder="1" applyProtection="1">
      <protection hidden="1"/>
    </xf>
    <xf numFmtId="0" fontId="64" fillId="0" borderId="0" xfId="0" applyFont="1" applyBorder="1" applyAlignment="1" applyProtection="1">
      <alignment horizontal="center"/>
      <protection hidden="1"/>
    </xf>
    <xf numFmtId="0" fontId="69" fillId="0" borderId="0" xfId="0" applyFont="1" applyBorder="1" applyProtection="1">
      <protection hidden="1"/>
    </xf>
    <xf numFmtId="0" fontId="2" fillId="0" borderId="0" xfId="0" applyFont="1" applyBorder="1" applyProtection="1">
      <protection hidden="1"/>
    </xf>
    <xf numFmtId="0" fontId="72" fillId="0" borderId="0" xfId="0" applyFont="1" applyBorder="1" applyAlignment="1" applyProtection="1">
      <alignment horizontal="left" indent="3"/>
      <protection hidden="1"/>
    </xf>
    <xf numFmtId="0" fontId="0" fillId="0" borderId="0" xfId="0" applyBorder="1" applyAlignment="1" applyProtection="1">
      <alignment horizontal="left" indent="3"/>
      <protection hidden="1"/>
    </xf>
    <xf numFmtId="0" fontId="58" fillId="4" borderId="7" xfId="0" applyFont="1" applyFill="1" applyBorder="1" applyAlignment="1" applyProtection="1">
      <alignment horizontal="center" vertical="center"/>
      <protection hidden="1"/>
    </xf>
    <xf numFmtId="0" fontId="0" fillId="0" borderId="16" xfId="0" applyFill="1" applyBorder="1" applyProtection="1">
      <protection hidden="1"/>
    </xf>
    <xf numFmtId="0" fontId="0" fillId="0" borderId="0" xfId="0" applyFill="1" applyBorder="1" applyProtection="1">
      <protection hidden="1"/>
    </xf>
    <xf numFmtId="0" fontId="59" fillId="0" borderId="0" xfId="0" applyFont="1" applyFill="1" applyBorder="1" applyAlignment="1" applyProtection="1">
      <alignment horizontal="left" indent="3"/>
      <protection hidden="1"/>
    </xf>
    <xf numFmtId="0" fontId="0" fillId="0" borderId="0" xfId="0" applyFill="1" applyBorder="1" applyAlignment="1" applyProtection="1">
      <alignment horizontal="left" indent="3"/>
      <protection hidden="1"/>
    </xf>
    <xf numFmtId="0" fontId="23" fillId="0" borderId="0" xfId="0" applyFont="1" applyFill="1" applyBorder="1" applyAlignment="1" applyProtection="1">
      <alignment horizontal="center"/>
      <protection hidden="1"/>
    </xf>
    <xf numFmtId="0" fontId="55" fillId="0" borderId="0" xfId="0" applyFont="1" applyBorder="1" applyProtection="1">
      <protection hidden="1"/>
    </xf>
    <xf numFmtId="0" fontId="61" fillId="0" borderId="0" xfId="0" applyFont="1" applyBorder="1" applyProtection="1">
      <protection hidden="1"/>
    </xf>
    <xf numFmtId="0" fontId="13" fillId="0" borderId="0" xfId="0" applyFont="1" applyBorder="1" applyProtection="1">
      <protection hidden="1"/>
    </xf>
    <xf numFmtId="0" fontId="65" fillId="16" borderId="28" xfId="0" applyFont="1" applyFill="1" applyBorder="1" applyAlignment="1" applyProtection="1">
      <alignment horizontal="center"/>
      <protection hidden="1"/>
    </xf>
    <xf numFmtId="0" fontId="3" fillId="16" borderId="28" xfId="0" applyFont="1" applyFill="1" applyBorder="1" applyProtection="1">
      <protection hidden="1"/>
    </xf>
    <xf numFmtId="0" fontId="74" fillId="14" borderId="4" xfId="0" applyFont="1" applyFill="1" applyBorder="1" applyAlignment="1" applyProtection="1">
      <alignment horizontal="center"/>
      <protection hidden="1"/>
    </xf>
    <xf numFmtId="0" fontId="66" fillId="17" borderId="5" xfId="0" applyFont="1" applyFill="1" applyBorder="1" applyProtection="1">
      <protection hidden="1"/>
    </xf>
    <xf numFmtId="0" fontId="13" fillId="17" borderId="2" xfId="0" applyFont="1" applyFill="1" applyBorder="1" applyProtection="1">
      <protection hidden="1"/>
    </xf>
    <xf numFmtId="0" fontId="66" fillId="17" borderId="2" xfId="0" applyFont="1" applyFill="1" applyBorder="1" applyProtection="1">
      <protection hidden="1"/>
    </xf>
    <xf numFmtId="0" fontId="24" fillId="0" borderId="0" xfId="0" applyFont="1" applyBorder="1" applyProtection="1">
      <protection hidden="1"/>
    </xf>
    <xf numFmtId="0" fontId="25" fillId="0" borderId="0" xfId="0" applyFont="1" applyBorder="1" applyProtection="1">
      <protection hidden="1"/>
    </xf>
    <xf numFmtId="0" fontId="66" fillId="0" borderId="0" xfId="0" applyFont="1" applyFill="1" applyBorder="1" applyProtection="1">
      <protection hidden="1"/>
    </xf>
    <xf numFmtId="165" fontId="66" fillId="0" borderId="29" xfId="1" applyNumberFormat="1" applyFont="1" applyFill="1" applyBorder="1" applyProtection="1">
      <protection hidden="1"/>
    </xf>
    <xf numFmtId="165" fontId="66" fillId="0" borderId="0" xfId="1" applyNumberFormat="1" applyFont="1" applyFill="1" applyBorder="1" applyProtection="1">
      <protection hidden="1"/>
    </xf>
    <xf numFmtId="0" fontId="46" fillId="0" borderId="0" xfId="0" applyFont="1" applyBorder="1" applyAlignment="1" applyProtection="1">
      <alignment horizontal="left" indent="3"/>
      <protection hidden="1"/>
    </xf>
    <xf numFmtId="0" fontId="22" fillId="0" borderId="0" xfId="5" applyBorder="1" applyProtection="1">
      <protection hidden="1"/>
    </xf>
    <xf numFmtId="0" fontId="62" fillId="0" borderId="16" xfId="0" applyFont="1" applyBorder="1" applyProtection="1">
      <protection hidden="1"/>
    </xf>
    <xf numFmtId="0" fontId="62" fillId="0" borderId="0" xfId="0" applyFont="1" applyBorder="1" applyProtection="1">
      <protection hidden="1"/>
    </xf>
    <xf numFmtId="0" fontId="36" fillId="0" borderId="0" xfId="0" applyFont="1" applyBorder="1" applyProtection="1">
      <protection hidden="1"/>
    </xf>
    <xf numFmtId="49" fontId="0" fillId="0" borderId="0" xfId="0" applyNumberFormat="1" applyBorder="1" applyAlignment="1" applyProtection="1">
      <alignment horizontal="right"/>
      <protection hidden="1"/>
    </xf>
    <xf numFmtId="0" fontId="59" fillId="0" borderId="0" xfId="0" applyFont="1" applyBorder="1" applyProtection="1">
      <protection hidden="1"/>
    </xf>
    <xf numFmtId="165" fontId="66" fillId="17" borderId="2" xfId="1" applyNumberFormat="1" applyFont="1" applyFill="1" applyBorder="1" applyProtection="1">
      <protection hidden="1"/>
    </xf>
    <xf numFmtId="165" fontId="66" fillId="17" borderId="2" xfId="0" applyNumberFormat="1" applyFont="1" applyFill="1" applyBorder="1" applyProtection="1">
      <protection hidden="1"/>
    </xf>
    <xf numFmtId="164" fontId="56" fillId="17" borderId="2" xfId="1" applyNumberFormat="1" applyFont="1" applyFill="1" applyBorder="1" applyProtection="1">
      <protection hidden="1"/>
    </xf>
    <xf numFmtId="164" fontId="66" fillId="17" borderId="2" xfId="0" applyNumberFormat="1" applyFont="1" applyFill="1" applyBorder="1" applyProtection="1">
      <protection hidden="1"/>
    </xf>
    <xf numFmtId="0" fontId="41" fillId="0" borderId="0" xfId="0" applyFont="1" applyBorder="1" applyProtection="1">
      <protection hidden="1"/>
    </xf>
    <xf numFmtId="164" fontId="56" fillId="17" borderId="2" xfId="0" applyNumberFormat="1" applyFont="1" applyFill="1" applyBorder="1" applyProtection="1">
      <protection hidden="1"/>
    </xf>
    <xf numFmtId="49" fontId="0" fillId="0" borderId="0" xfId="0" applyNumberFormat="1" applyBorder="1" applyProtection="1">
      <protection hidden="1"/>
    </xf>
    <xf numFmtId="0" fontId="68" fillId="16" borderId="28" xfId="0" applyFont="1" applyFill="1" applyBorder="1" applyAlignment="1" applyProtection="1">
      <alignment vertical="center"/>
      <protection hidden="1"/>
    </xf>
    <xf numFmtId="0" fontId="68" fillId="16" borderId="28" xfId="0" applyFont="1" applyFill="1" applyBorder="1" applyAlignment="1" applyProtection="1">
      <alignment horizontal="center" vertical="center" wrapText="1"/>
      <protection hidden="1"/>
    </xf>
    <xf numFmtId="0" fontId="0" fillId="0" borderId="0" xfId="0" applyBorder="1" applyAlignment="1" applyProtection="1">
      <alignment horizontal="right" vertical="center"/>
      <protection hidden="1"/>
    </xf>
    <xf numFmtId="3" fontId="66" fillId="17" borderId="2" xfId="1" applyNumberFormat="1" applyFont="1" applyFill="1" applyBorder="1" applyProtection="1">
      <protection hidden="1"/>
    </xf>
    <xf numFmtId="0" fontId="23" fillId="0" borderId="0" xfId="0" applyFont="1" applyFill="1" applyBorder="1" applyProtection="1">
      <protection hidden="1"/>
    </xf>
    <xf numFmtId="164" fontId="56" fillId="0" borderId="29" xfId="0" applyNumberFormat="1" applyFont="1" applyFill="1" applyBorder="1" applyProtection="1">
      <protection hidden="1"/>
    </xf>
    <xf numFmtId="0" fontId="0" fillId="0" borderId="14" xfId="0" applyBorder="1" applyProtection="1">
      <protection hidden="1"/>
    </xf>
    <xf numFmtId="0" fontId="0" fillId="0" borderId="6" xfId="0" applyBorder="1" applyProtection="1">
      <protection hidden="1"/>
    </xf>
    <xf numFmtId="0" fontId="23" fillId="0" borderId="6" xfId="0" applyFont="1" applyBorder="1" applyProtection="1">
      <protection hidden="1"/>
    </xf>
    <xf numFmtId="0" fontId="62" fillId="0" borderId="0" xfId="0" applyFont="1" applyFill="1" applyBorder="1" applyProtection="1">
      <protection hidden="1"/>
    </xf>
    <xf numFmtId="0" fontId="59" fillId="0" borderId="0" xfId="0" applyFont="1" applyFill="1" applyBorder="1" applyProtection="1">
      <protection hidden="1"/>
    </xf>
    <xf numFmtId="0" fontId="41" fillId="0" borderId="0" xfId="0" applyFont="1" applyFill="1" applyBorder="1" applyProtection="1">
      <protection hidden="1"/>
    </xf>
    <xf numFmtId="0" fontId="23" fillId="0" borderId="0" xfId="0" applyFont="1" applyFill="1" applyBorder="1" applyAlignment="1" applyProtection="1">
      <alignment horizontal="right" vertical="center"/>
      <protection hidden="1"/>
    </xf>
    <xf numFmtId="0" fontId="56" fillId="0" borderId="0" xfId="0" applyFont="1" applyFill="1" applyBorder="1" applyProtection="1">
      <protection hidden="1"/>
    </xf>
    <xf numFmtId="0" fontId="13" fillId="0" borderId="0" xfId="0" applyFont="1" applyFill="1" applyBorder="1" applyProtection="1">
      <protection hidden="1"/>
    </xf>
    <xf numFmtId="165" fontId="66" fillId="0" borderId="0" xfId="0" applyNumberFormat="1" applyFont="1" applyFill="1" applyBorder="1" applyProtection="1">
      <protection hidden="1"/>
    </xf>
    <xf numFmtId="164" fontId="56" fillId="0" borderId="0" xfId="0" applyNumberFormat="1" applyFont="1" applyFill="1" applyBorder="1" applyProtection="1">
      <protection hidden="1"/>
    </xf>
    <xf numFmtId="0" fontId="60" fillId="0" borderId="0" xfId="0" applyFont="1" applyFill="1" applyBorder="1" applyAlignment="1" applyProtection="1">
      <alignment horizontal="right" vertical="center"/>
      <protection hidden="1"/>
    </xf>
    <xf numFmtId="0" fontId="68" fillId="0" borderId="0" xfId="0" applyFont="1" applyFill="1" applyBorder="1" applyAlignment="1" applyProtection="1">
      <alignment horizontal="center" vertical="center" wrapText="1"/>
      <protection hidden="1"/>
    </xf>
    <xf numFmtId="37" fontId="66" fillId="0" borderId="0" xfId="1" applyNumberFormat="1" applyFont="1" applyFill="1" applyBorder="1" applyProtection="1">
      <protection hidden="1"/>
    </xf>
    <xf numFmtId="3" fontId="66" fillId="0" borderId="0" xfId="0" applyNumberFormat="1" applyFont="1" applyFill="1" applyBorder="1" applyProtection="1">
      <protection hidden="1"/>
    </xf>
    <xf numFmtId="0" fontId="71" fillId="0" borderId="0" xfId="0" applyFont="1" applyBorder="1" applyAlignment="1" applyProtection="1">
      <alignment horizontal="center"/>
      <protection hidden="1"/>
    </xf>
    <xf numFmtId="0" fontId="70" fillId="0" borderId="0" xfId="0" applyFont="1" applyBorder="1" applyAlignment="1" applyProtection="1">
      <alignment horizontal="center"/>
      <protection hidden="1"/>
    </xf>
    <xf numFmtId="0" fontId="62" fillId="0" borderId="0" xfId="0" applyFont="1" applyBorder="1" applyAlignment="1" applyProtection="1">
      <alignment horizontal="center"/>
      <protection hidden="1"/>
    </xf>
    <xf numFmtId="0" fontId="59" fillId="0" borderId="0" xfId="0" applyFont="1" applyBorder="1" applyAlignment="1" applyProtection="1">
      <alignment horizontal="left" wrapText="1"/>
      <protection hidden="1"/>
    </xf>
    <xf numFmtId="0" fontId="59" fillId="0" borderId="0" xfId="0" applyFont="1" applyFill="1" applyBorder="1" applyAlignment="1" applyProtection="1">
      <alignment horizontal="left" vertical="center" wrapText="1"/>
      <protection hidden="1"/>
    </xf>
    <xf numFmtId="0" fontId="67" fillId="16" borderId="8" xfId="0" applyFont="1" applyFill="1" applyBorder="1" applyAlignment="1" applyProtection="1">
      <alignment horizontal="center"/>
      <protection hidden="1"/>
    </xf>
    <xf numFmtId="0" fontId="67" fillId="16" borderId="10" xfId="0" applyFont="1" applyFill="1" applyBorder="1" applyAlignment="1" applyProtection="1">
      <alignment horizontal="center"/>
      <protection hidden="1"/>
    </xf>
    <xf numFmtId="0" fontId="57" fillId="0" borderId="3" xfId="0" applyFont="1" applyBorder="1" applyAlignment="1" applyProtection="1">
      <alignment horizontal="center"/>
      <protection hidden="1"/>
    </xf>
    <xf numFmtId="0" fontId="67" fillId="0" borderId="0" xfId="0" applyFont="1" applyFill="1" applyBorder="1" applyAlignment="1" applyProtection="1">
      <alignment horizontal="center"/>
      <protection hidden="1"/>
    </xf>
    <xf numFmtId="0" fontId="31" fillId="0" borderId="0" xfId="0" applyFont="1" applyFill="1" applyBorder="1" applyAlignment="1" applyProtection="1">
      <alignment horizontal="center"/>
      <protection hidden="1"/>
    </xf>
    <xf numFmtId="0" fontId="56" fillId="0" borderId="0" xfId="0" applyFont="1" applyBorder="1" applyAlignment="1" applyProtection="1">
      <alignment horizontal="center"/>
      <protection hidden="1"/>
    </xf>
    <xf numFmtId="0" fontId="64" fillId="0" borderId="0" xfId="0" applyFont="1" applyBorder="1" applyAlignment="1" applyProtection="1">
      <alignment horizontal="center"/>
      <protection hidden="1"/>
    </xf>
    <xf numFmtId="0" fontId="63" fillId="0" borderId="0" xfId="0" applyFont="1" applyBorder="1" applyAlignment="1" applyProtection="1">
      <alignment horizontal="center"/>
      <protection hidden="1"/>
    </xf>
    <xf numFmtId="0" fontId="26" fillId="0" borderId="0" xfId="0" applyFont="1" applyAlignment="1">
      <alignment horizontal="center" vertical="center"/>
    </xf>
    <xf numFmtId="0" fontId="27" fillId="0" borderId="0" xfId="0" applyFont="1" applyAlignment="1">
      <alignment horizontal="center" vertical="center"/>
    </xf>
    <xf numFmtId="0" fontId="29" fillId="3" borderId="8" xfId="3" applyFont="1" applyFill="1" applyBorder="1" applyAlignment="1">
      <alignment horizontal="center"/>
    </xf>
    <xf numFmtId="0" fontId="29" fillId="3" borderId="9" xfId="3" applyFont="1" applyFill="1" applyBorder="1" applyAlignment="1">
      <alignment horizontal="center"/>
    </xf>
    <xf numFmtId="0" fontId="29" fillId="3" borderId="10" xfId="3" applyFont="1" applyFill="1" applyBorder="1" applyAlignment="1">
      <alignment horizontal="center"/>
    </xf>
    <xf numFmtId="0" fontId="30" fillId="4" borderId="11" xfId="3" applyFont="1" applyFill="1" applyBorder="1" applyAlignment="1">
      <alignment horizontal="center" vertical="center" wrapText="1"/>
    </xf>
    <xf numFmtId="0" fontId="30" fillId="4" borderId="3" xfId="3" applyFont="1" applyFill="1" applyBorder="1" applyAlignment="1">
      <alignment horizontal="center" vertical="center" wrapText="1"/>
    </xf>
    <xf numFmtId="0" fontId="30" fillId="4" borderId="12" xfId="3" applyFont="1" applyFill="1" applyBorder="1" applyAlignment="1">
      <alignment horizontal="center" vertical="center" wrapText="1"/>
    </xf>
    <xf numFmtId="0" fontId="30" fillId="4" borderId="16" xfId="3" applyFont="1" applyFill="1" applyBorder="1" applyAlignment="1">
      <alignment horizontal="center" vertical="center" wrapText="1"/>
    </xf>
    <xf numFmtId="0" fontId="30" fillId="4" borderId="0" xfId="3" applyFont="1" applyFill="1" applyBorder="1" applyAlignment="1">
      <alignment horizontal="center" vertical="center" wrapText="1"/>
    </xf>
    <xf numFmtId="0" fontId="30" fillId="4" borderId="17" xfId="3" applyFont="1" applyFill="1" applyBorder="1" applyAlignment="1">
      <alignment horizontal="center" vertical="center" wrapText="1"/>
    </xf>
    <xf numFmtId="0" fontId="30" fillId="4" borderId="14" xfId="3" applyFont="1" applyFill="1" applyBorder="1" applyAlignment="1">
      <alignment horizontal="center" vertical="center" wrapText="1"/>
    </xf>
    <xf numFmtId="0" fontId="30" fillId="4" borderId="6" xfId="3" applyFont="1" applyFill="1" applyBorder="1" applyAlignment="1">
      <alignment horizontal="center" vertical="center" wrapText="1"/>
    </xf>
    <xf numFmtId="0" fontId="30" fillId="4" borderId="15" xfId="3" applyFont="1" applyFill="1" applyBorder="1" applyAlignment="1">
      <alignment horizontal="center" vertical="center" wrapText="1"/>
    </xf>
    <xf numFmtId="0" fontId="32" fillId="0" borderId="14" xfId="3" applyFont="1" applyBorder="1" applyAlignment="1">
      <alignment horizontal="left"/>
    </xf>
    <xf numFmtId="0" fontId="32" fillId="0" borderId="6" xfId="3" applyFont="1" applyBorder="1" applyAlignment="1">
      <alignment horizontal="left"/>
    </xf>
    <xf numFmtId="0" fontId="32" fillId="0" borderId="15" xfId="3" applyFont="1" applyBorder="1" applyAlignment="1">
      <alignment horizontal="left"/>
    </xf>
    <xf numFmtId="0" fontId="32" fillId="0" borderId="8" xfId="3" applyFont="1" applyBorder="1" applyAlignment="1">
      <alignment horizontal="left"/>
    </xf>
    <xf numFmtId="0" fontId="32" fillId="0" borderId="9" xfId="3" applyFont="1" applyBorder="1" applyAlignment="1">
      <alignment horizontal="left"/>
    </xf>
    <xf numFmtId="0" fontId="32" fillId="0" borderId="10" xfId="3" applyFont="1" applyBorder="1" applyAlignment="1">
      <alignment horizontal="left"/>
    </xf>
    <xf numFmtId="0" fontId="34" fillId="5" borderId="19" xfId="3" applyFont="1" applyFill="1" applyBorder="1" applyAlignment="1">
      <alignment horizontal="center"/>
    </xf>
    <xf numFmtId="0" fontId="34" fillId="3" borderId="19" xfId="3" applyFont="1" applyFill="1" applyBorder="1" applyAlignment="1">
      <alignment horizontal="center"/>
    </xf>
    <xf numFmtId="0" fontId="34" fillId="6" borderId="0" xfId="3" applyFont="1" applyFill="1" applyAlignment="1">
      <alignment horizontal="center"/>
    </xf>
    <xf numFmtId="0" fontId="34" fillId="7" borderId="0" xfId="3" applyFont="1" applyFill="1" applyAlignment="1">
      <alignment horizontal="center"/>
    </xf>
    <xf numFmtId="0" fontId="33" fillId="8" borderId="19" xfId="3" applyFont="1" applyFill="1" applyBorder="1" applyAlignment="1">
      <alignment horizontal="center"/>
    </xf>
    <xf numFmtId="0" fontId="33" fillId="9" borderId="19" xfId="3" applyFont="1" applyFill="1" applyBorder="1" applyAlignment="1">
      <alignment horizontal="center"/>
    </xf>
    <xf numFmtId="0" fontId="41" fillId="10" borderId="8" xfId="0" applyFont="1" applyFill="1" applyBorder="1" applyAlignment="1">
      <alignment horizontal="center"/>
    </xf>
    <xf numFmtId="0" fontId="41" fillId="10" borderId="9" xfId="0" applyFont="1" applyFill="1" applyBorder="1" applyAlignment="1">
      <alignment horizontal="center"/>
    </xf>
    <xf numFmtId="0" fontId="41" fillId="10" borderId="10" xfId="0" applyFont="1" applyFill="1" applyBorder="1" applyAlignment="1">
      <alignment horizontal="center"/>
    </xf>
    <xf numFmtId="49" fontId="42" fillId="0" borderId="0" xfId="4" applyNumberFormat="1" applyFont="1" applyAlignment="1">
      <alignment horizontal="center" wrapText="1"/>
    </xf>
    <xf numFmtId="0" fontId="30" fillId="4" borderId="4" xfId="3" applyFont="1" applyFill="1" applyBorder="1" applyAlignment="1">
      <alignment horizontal="center" vertical="center" wrapText="1"/>
    </xf>
    <xf numFmtId="0" fontId="19" fillId="0" borderId="8" xfId="3" applyFont="1" applyBorder="1" applyAlignment="1">
      <alignment horizontal="left"/>
    </xf>
    <xf numFmtId="0" fontId="19" fillId="0" borderId="9" xfId="3" applyFont="1" applyBorder="1" applyAlignment="1">
      <alignment horizontal="left"/>
    </xf>
    <xf numFmtId="0" fontId="19" fillId="0" borderId="10" xfId="3" applyFont="1" applyBorder="1" applyAlignment="1">
      <alignment horizontal="left"/>
    </xf>
    <xf numFmtId="0" fontId="34" fillId="3" borderId="4" xfId="3" applyFont="1" applyFill="1" applyBorder="1" applyAlignment="1">
      <alignment horizontal="center"/>
    </xf>
    <xf numFmtId="0" fontId="37" fillId="12" borderId="8" xfId="3" applyFont="1" applyFill="1" applyBorder="1" applyAlignment="1">
      <alignment horizontal="center" wrapText="1"/>
    </xf>
    <xf numFmtId="0" fontId="37" fillId="12" borderId="10" xfId="3" applyFont="1" applyFill="1" applyBorder="1" applyAlignment="1">
      <alignment horizontal="center" wrapText="1"/>
    </xf>
    <xf numFmtId="0" fontId="39" fillId="7" borderId="8" xfId="3" applyFont="1" applyFill="1" applyBorder="1" applyAlignment="1">
      <alignment horizontal="center" wrapText="1"/>
    </xf>
    <xf numFmtId="0" fontId="39" fillId="7" borderId="10" xfId="3" applyFont="1" applyFill="1" applyBorder="1" applyAlignment="1">
      <alignment horizontal="center" wrapText="1"/>
    </xf>
    <xf numFmtId="0" fontId="33" fillId="8" borderId="4" xfId="3" applyFont="1" applyFill="1" applyBorder="1" applyAlignment="1">
      <alignment horizontal="center"/>
    </xf>
    <xf numFmtId="0" fontId="33" fillId="9" borderId="4" xfId="3" applyFont="1" applyFill="1" applyBorder="1" applyAlignment="1">
      <alignment horizontal="center"/>
    </xf>
    <xf numFmtId="0" fontId="33" fillId="10" borderId="8" xfId="3" applyFont="1" applyFill="1" applyBorder="1" applyAlignment="1">
      <alignment horizontal="center" wrapText="1"/>
    </xf>
    <xf numFmtId="0" fontId="33" fillId="10" borderId="10" xfId="3" applyFont="1" applyFill="1" applyBorder="1" applyAlignment="1">
      <alignment horizontal="center" wrapText="1"/>
    </xf>
    <xf numFmtId="49" fontId="42" fillId="0" borderId="0" xfId="4" applyNumberFormat="1" applyFont="1" applyBorder="1" applyAlignment="1">
      <alignment horizontal="center" wrapText="1"/>
    </xf>
    <xf numFmtId="49" fontId="42" fillId="0" borderId="20" xfId="4" applyNumberFormat="1" applyFont="1" applyBorder="1" applyAlignment="1">
      <alignment horizontal="center" wrapText="1"/>
    </xf>
    <xf numFmtId="0" fontId="34" fillId="5" borderId="4" xfId="3" applyFont="1" applyFill="1" applyBorder="1" applyAlignment="1">
      <alignment horizontal="center"/>
    </xf>
    <xf numFmtId="49"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center" wrapText="1"/>
    </xf>
  </cellXfs>
  <cellStyles count="6">
    <cellStyle name="Comma" xfId="1" builtinId="3"/>
    <cellStyle name="Hyperlink" xfId="5" builtinId="8"/>
    <cellStyle name="Normal" xfId="0" builtinId="0"/>
    <cellStyle name="Normal 2 3" xfId="3" xr:uid="{00000000-0005-0000-0000-000003000000}"/>
    <cellStyle name="Normal 56" xfId="4" xr:uid="{00000000-0005-0000-0000-000004000000}"/>
    <cellStyle name="Percent" xfId="2" builtinId="5"/>
  </cellStyles>
  <dxfs count="0"/>
  <tableStyles count="0" defaultTableStyle="TableStyleMedium2" defaultPivotStyle="PivotStyleLight16"/>
  <colors>
    <mruColors>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211667</xdr:colOff>
      <xdr:row>9</xdr:row>
      <xdr:rowOff>5292</xdr:rowOff>
    </xdr:from>
    <xdr:to>
      <xdr:col>3</xdr:col>
      <xdr:colOff>206376</xdr:colOff>
      <xdr:row>10</xdr:row>
      <xdr:rowOff>169334</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a:off x="211667" y="1180042"/>
          <a:ext cx="285750" cy="343958"/>
        </a:xfrm>
        <a:prstGeom prst="straightConnector1">
          <a:avLst/>
        </a:prstGeom>
        <a:ln>
          <a:tailEnd type="triangle"/>
        </a:ln>
      </xdr:spPr>
      <xdr:style>
        <a:lnRef idx="3">
          <a:schemeClr val="accent4"/>
        </a:lnRef>
        <a:fillRef idx="0">
          <a:schemeClr val="accent4"/>
        </a:fillRef>
        <a:effectRef idx="2">
          <a:schemeClr val="accent4"/>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Jen%20U\COVID-19\Education%20Stabilization%20Fund%20Allocations\ESSERF%20-%20Elementary%20and%20Secondary%20School%20Emergency%20Relief%20Funds\2019-20%20Revised%20Title%20I%20Part%20A%20Final%20using%202003-04%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 Table Rev Final FY 19 "/>
      <sheetName val="Rev State Admin 1004(b)"/>
      <sheetName val="RevTitle I-A State Reservations"/>
      <sheetName val="19-20 Formula counts walked"/>
      <sheetName val="19-20 RevAllocation walked"/>
      <sheetName val="2019-20Eligibility"/>
      <sheetName val="State Table Final FY 19 "/>
      <sheetName val="State Admin 1004(b)"/>
      <sheetName val="Title I-A State Reservation "/>
      <sheetName val="19-20 Allocation walked"/>
      <sheetName val="2018-19 Allocations Revised"/>
      <sheetName val="Sheet1"/>
      <sheetName val="Basic"/>
      <sheetName val="Conc"/>
      <sheetName val="Targeted"/>
      <sheetName val="EFIG"/>
      <sheetName val="School Imp &amp; State Admin  "/>
      <sheetName val="CY Reallocation"/>
    </sheetNames>
    <sheetDataSet>
      <sheetData sheetId="0">
        <row r="43">
          <cell r="L43">
            <v>77333245</v>
          </cell>
        </row>
      </sheetData>
      <sheetData sheetId="1"/>
      <sheetData sheetId="2"/>
      <sheetData sheetId="3"/>
      <sheetData sheetId="4"/>
      <sheetData sheetId="5"/>
      <sheetData sheetId="6">
        <row r="43">
          <cell r="L43">
            <v>77380857</v>
          </cell>
        </row>
      </sheetData>
      <sheetData sheetId="7"/>
      <sheetData sheetId="8"/>
      <sheetData sheetId="9"/>
      <sheetData sheetId="10"/>
      <sheetData sheetId="11"/>
      <sheetData sheetId="12"/>
      <sheetData sheetId="13"/>
      <sheetData sheetId="14"/>
      <sheetData sheetId="15"/>
      <sheetData sheetId="16">
        <row r="16">
          <cell r="D16" t="str">
            <v>KENESAW PUBLIC SCHOOLS</v>
          </cell>
        </row>
        <row r="17">
          <cell r="D17" t="str">
            <v>HASTINGS PUBLIC SCHOOLS</v>
          </cell>
        </row>
        <row r="18">
          <cell r="D18" t="str">
            <v>ADAMS CENTRAL PUBLIC SCHOOLS</v>
          </cell>
        </row>
        <row r="19">
          <cell r="D19" t="str">
            <v>SILVER LAKE PUBLIC SCHOOLS</v>
          </cell>
        </row>
        <row r="20">
          <cell r="D20" t="str">
            <v>NELIGH-OAKDALE SCHOOLS</v>
          </cell>
        </row>
        <row r="21">
          <cell r="D21" t="str">
            <v>ELGIN PUBLIC SCHOOLS</v>
          </cell>
        </row>
        <row r="22">
          <cell r="D22" t="str">
            <v>NEBRASKA UNIFIED DISTRICT 1</v>
          </cell>
        </row>
        <row r="23">
          <cell r="D23" t="str">
            <v>ARTHUR COUNTY SCHOOLS</v>
          </cell>
        </row>
        <row r="24">
          <cell r="D24" t="str">
            <v>BANNER COUNTY PUBLIC SCHOOLS</v>
          </cell>
        </row>
        <row r="25">
          <cell r="D25" t="str">
            <v>SANDHILLS PUBLIC SCHOOLS</v>
          </cell>
        </row>
        <row r="26">
          <cell r="D26" t="str">
            <v>BOONE CENTRAL SCHOOLS</v>
          </cell>
        </row>
        <row r="27">
          <cell r="D27" t="str">
            <v>ST EDWARD PUBLIC SCHOOLS</v>
          </cell>
        </row>
        <row r="28">
          <cell r="D28" t="str">
            <v>RIVERSIDE PUBLIC SCHOOLS</v>
          </cell>
        </row>
        <row r="29">
          <cell r="D29" t="str">
            <v>ALLIANCE PUBLIC SCHOOLS</v>
          </cell>
        </row>
        <row r="30">
          <cell r="D30" t="str">
            <v>HEMINGFORD PUBLIC SCHOOLS</v>
          </cell>
        </row>
        <row r="31">
          <cell r="D31" t="str">
            <v>BOYD COUNTY SCHOOLS</v>
          </cell>
        </row>
        <row r="32">
          <cell r="D32" t="str">
            <v>AINSWORTH COMMUNITY SCHOOLS</v>
          </cell>
        </row>
        <row r="33">
          <cell r="D33" t="str">
            <v>GIBBON PUBLIC SCHOOLS</v>
          </cell>
        </row>
        <row r="34">
          <cell r="D34" t="str">
            <v>KEARNEY PUBLIC SCHOOLS</v>
          </cell>
        </row>
        <row r="35">
          <cell r="D35" t="str">
            <v>ELM CREEK PUBLIC SCHOOLS</v>
          </cell>
        </row>
        <row r="36">
          <cell r="D36" t="str">
            <v>SHELTON PUBLIC SCHOOLS</v>
          </cell>
        </row>
        <row r="37">
          <cell r="D37" t="str">
            <v>RAVENNA PUBLIC SCHOOLS</v>
          </cell>
        </row>
        <row r="38">
          <cell r="D38" t="str">
            <v>PLEASANTON PUBLIC SCHOOLS</v>
          </cell>
        </row>
        <row r="39">
          <cell r="D39" t="str">
            <v>AMHERST PUBLIC SCHOOLS</v>
          </cell>
        </row>
        <row r="40">
          <cell r="D40" t="str">
            <v>TEKAMAH-HERMAN COMMUNITY SCHS</v>
          </cell>
        </row>
        <row r="41">
          <cell r="D41" t="str">
            <v>OAKLAND CRAIG PUBLIC SCHOOLS</v>
          </cell>
        </row>
        <row r="42">
          <cell r="D42" t="str">
            <v>LYONS-DECATUR NORTHEAST SCHS</v>
          </cell>
        </row>
        <row r="43">
          <cell r="D43" t="str">
            <v>DAVID CITY PUBLIC SCHOOLS</v>
          </cell>
        </row>
        <row r="44">
          <cell r="D44" t="str">
            <v>EAST BUTLER PUBLIC SCHOOLS</v>
          </cell>
        </row>
        <row r="45">
          <cell r="D45" t="str">
            <v>PLATTSMOUTH COMMUNITY SCHOOLS</v>
          </cell>
        </row>
        <row r="46">
          <cell r="D46" t="str">
            <v>WEEPING WATER PUBLIC SCHOOLS</v>
          </cell>
        </row>
        <row r="47">
          <cell r="D47" t="str">
            <v>LOUISVILLE PUBLIC SCHOOLS</v>
          </cell>
        </row>
        <row r="48">
          <cell r="D48" t="str">
            <v>CONESTOGA PUBLIC SCHOOLS</v>
          </cell>
        </row>
        <row r="49">
          <cell r="D49" t="str">
            <v>ELMWOOD-MURDOCK PUBLIC SCHOOLS</v>
          </cell>
        </row>
        <row r="50">
          <cell r="D50" t="str">
            <v>HARTINGTON NEWCASTLE PUBLIC SCHOOLS</v>
          </cell>
        </row>
        <row r="51">
          <cell r="D51" t="str">
            <v>RANDOLPH PUBLIC SCHOOLS</v>
          </cell>
        </row>
        <row r="52">
          <cell r="D52" t="str">
            <v>LAUREL-CONCORD-COLERIDGE SCHOOL</v>
          </cell>
        </row>
        <row r="53">
          <cell r="D53" t="str">
            <v>WYNOT PUBLIC SCHOOLS</v>
          </cell>
        </row>
        <row r="54">
          <cell r="D54" t="str">
            <v>CHASE COUNTY SCHOOLS</v>
          </cell>
        </row>
        <row r="55">
          <cell r="D55" t="str">
            <v>WAUNETA-PALISADE PUBLIC SCHS</v>
          </cell>
        </row>
        <row r="56">
          <cell r="D56" t="str">
            <v>VALENTINE COMMUNITY SCHOOLS</v>
          </cell>
        </row>
        <row r="57">
          <cell r="D57" t="str">
            <v>CODY-KILGORE PUBLIC SCHS</v>
          </cell>
        </row>
        <row r="58">
          <cell r="D58" t="str">
            <v>SIDNEY PUBLIC SCHOOLS</v>
          </cell>
        </row>
        <row r="59">
          <cell r="D59" t="str">
            <v>LEYTON PUBLIC SCHOOLS</v>
          </cell>
        </row>
        <row r="60">
          <cell r="D60" t="str">
            <v>POTTER-DIX PUBLIC SCHOOLS</v>
          </cell>
        </row>
        <row r="61">
          <cell r="D61" t="str">
            <v>SUTTON PUBLIC SCHOOLS</v>
          </cell>
        </row>
        <row r="62">
          <cell r="D62" t="str">
            <v>HARVARD PUBLIC SCHOOLS</v>
          </cell>
        </row>
        <row r="63">
          <cell r="D63" t="str">
            <v>LEIGH COMMUNITY SCHOOLS</v>
          </cell>
        </row>
        <row r="64">
          <cell r="D64" t="str">
            <v>CLARKSON PUBLIC SCHOOLS</v>
          </cell>
        </row>
        <row r="65">
          <cell r="D65" t="str">
            <v>HOWELLS-DODGE CONSOLIDATED SCHOOLS</v>
          </cell>
        </row>
        <row r="66">
          <cell r="D66" t="str">
            <v>SCHUYLER COMMUNITY SCHOOLS</v>
          </cell>
        </row>
        <row r="67">
          <cell r="D67" t="str">
            <v>WEST POINT PUBLIC SCHOOLS</v>
          </cell>
        </row>
        <row r="68">
          <cell r="D68" t="str">
            <v>BANCROFT-ROSALIE COMM SCHOOLS</v>
          </cell>
        </row>
        <row r="69">
          <cell r="D69" t="str">
            <v>WISNER-PILGER PUBLIC SCHOOLS</v>
          </cell>
        </row>
        <row r="70">
          <cell r="D70" t="str">
            <v>ANSELMO-MERNA PUBLIC SCHOOLS</v>
          </cell>
        </row>
        <row r="71">
          <cell r="D71" t="str">
            <v>BROKEN BOW PUBLIC SCHOOLS</v>
          </cell>
        </row>
        <row r="72">
          <cell r="D72" t="str">
            <v>ANSLEY PUBLIC SCHOOLS</v>
          </cell>
        </row>
        <row r="73">
          <cell r="D73" t="str">
            <v>SARGENT PUBLIC SCHOOLS</v>
          </cell>
        </row>
        <row r="74">
          <cell r="D74" t="str">
            <v>ARNOLD PUBLIC SCHOOLS</v>
          </cell>
        </row>
        <row r="75">
          <cell r="D75" t="str">
            <v>CALLAWAY PUBLIC SCHOOLS</v>
          </cell>
        </row>
        <row r="76">
          <cell r="D76" t="str">
            <v>SO SIOUX CITY COMMUNITY SCHS</v>
          </cell>
        </row>
        <row r="77">
          <cell r="D77" t="str">
            <v>HOMER COMMUNITY SCHOOLS</v>
          </cell>
        </row>
        <row r="78">
          <cell r="D78" t="str">
            <v>CHADRON PUBLIC SCHOOLS</v>
          </cell>
        </row>
        <row r="79">
          <cell r="D79" t="str">
            <v>CRAWFORD PUBLIC SCHOOLS</v>
          </cell>
        </row>
        <row r="80">
          <cell r="D80" t="str">
            <v>LEXINGTON PUBLIC SCHOOLS</v>
          </cell>
        </row>
        <row r="81">
          <cell r="D81" t="str">
            <v>OVERTON PUBLIC SCHOOLS</v>
          </cell>
        </row>
        <row r="82">
          <cell r="D82" t="str">
            <v>COZAD COMMUNITY SCHOOLS</v>
          </cell>
        </row>
        <row r="83">
          <cell r="D83" t="str">
            <v>GOTHENBURG PUBLIC SCHOOLS</v>
          </cell>
        </row>
        <row r="84">
          <cell r="D84" t="str">
            <v>SUMNER-EDDYVILLE-MILLER SCHS</v>
          </cell>
        </row>
        <row r="85">
          <cell r="D85" t="str">
            <v>CREEK VALLEY SCHOOLS</v>
          </cell>
        </row>
        <row r="86">
          <cell r="D86" t="str">
            <v>SOUTH PLATTE PUBLIC SCHOOLS</v>
          </cell>
        </row>
        <row r="87">
          <cell r="D87" t="str">
            <v>PONCA PUBLIC SCHOOLS</v>
          </cell>
        </row>
        <row r="88">
          <cell r="D88" t="str">
            <v>ALLEN CONSOLIDATED SCHOOLS</v>
          </cell>
        </row>
        <row r="89">
          <cell r="D89" t="str">
            <v>EMERSON-HUBBARD PUBLIC SCHOOLS</v>
          </cell>
        </row>
        <row r="90">
          <cell r="D90" t="str">
            <v>FREMONT PUBLIC SCHOOLS</v>
          </cell>
        </row>
        <row r="91">
          <cell r="D91" t="str">
            <v>SCRIBNER-SNYDER COMMUNITY SCHS</v>
          </cell>
        </row>
        <row r="92">
          <cell r="D92" t="str">
            <v>LOGAN VIEW PUBLIC SCHOOLS</v>
          </cell>
        </row>
        <row r="93">
          <cell r="D93" t="str">
            <v>NORTH BEND CENTRAL PUBLIC SCHS</v>
          </cell>
        </row>
        <row r="94">
          <cell r="D94" t="str">
            <v>OMAHA PUBLIC SCHOOLS</v>
          </cell>
        </row>
        <row r="95">
          <cell r="D95" t="str">
            <v>ELKHORN PUBLIC SCHOOLS</v>
          </cell>
        </row>
        <row r="96">
          <cell r="D96" t="str">
            <v>DOUGLAS CO WEST COMMUNITY SCHS</v>
          </cell>
        </row>
        <row r="97">
          <cell r="D97" t="str">
            <v>MILLARD PUBLIC SCHOOLS</v>
          </cell>
        </row>
        <row r="98">
          <cell r="D98" t="str">
            <v>RALSTON PUBLIC SCHOOLS</v>
          </cell>
        </row>
        <row r="99">
          <cell r="D99" t="str">
            <v>BENNINGTON PUBLIC SCHOOLS</v>
          </cell>
        </row>
        <row r="100">
          <cell r="D100" t="str">
            <v>WESTSIDE COMMUNITY SCHOOLS</v>
          </cell>
        </row>
        <row r="101">
          <cell r="D101" t="str">
            <v>DUNDY CO STRATTON PUBLIC SCHS</v>
          </cell>
        </row>
        <row r="102">
          <cell r="D102" t="str">
            <v>EXETER-MILLIGAN PUBLIC SCHOOLS</v>
          </cell>
        </row>
        <row r="103">
          <cell r="D103" t="str">
            <v>FILLMORE CENTRAL PUBLIC SCHS</v>
          </cell>
        </row>
        <row r="104">
          <cell r="D104" t="str">
            <v>SHICKLEY PUBLIC SCHOOLS</v>
          </cell>
        </row>
        <row r="105">
          <cell r="D105" t="str">
            <v>FRANKLIN PUBLIC SCHOOLS</v>
          </cell>
        </row>
        <row r="106">
          <cell r="D106" t="str">
            <v>MAYWOOD PUBLIC SCHOOLS</v>
          </cell>
        </row>
        <row r="107">
          <cell r="D107" t="str">
            <v>EUSTIS-FARNAM PUBLIC SCHOOLS</v>
          </cell>
        </row>
        <row r="108">
          <cell r="D108" t="str">
            <v>MEDICINE VALLEY PUBLIC SCHOOLS</v>
          </cell>
        </row>
        <row r="109">
          <cell r="D109" t="str">
            <v>ARAPAHOE PUBLIC SCHOOLS</v>
          </cell>
        </row>
        <row r="110">
          <cell r="D110" t="str">
            <v>CAMBRIDGE PUBLIC SCHOOLS</v>
          </cell>
        </row>
        <row r="111">
          <cell r="D111" t="str">
            <v>SOUTHERN VALLEY SCHOOLS</v>
          </cell>
        </row>
        <row r="112">
          <cell r="D112" t="str">
            <v>SOUTHERN SCHOOL DISTRICT 1</v>
          </cell>
        </row>
        <row r="113">
          <cell r="D113" t="str">
            <v>BEATRICE PUBLIC SCHOOLS</v>
          </cell>
        </row>
        <row r="114">
          <cell r="D114" t="str">
            <v>FREEMAN PUBLIC SCHOOLS</v>
          </cell>
        </row>
        <row r="115">
          <cell r="D115" t="str">
            <v>DILLER-ODELL PUBLIC SCHOOLS</v>
          </cell>
        </row>
        <row r="116">
          <cell r="D116" t="str">
            <v>GARDEN COUNTY SCHOOLS</v>
          </cell>
        </row>
        <row r="117">
          <cell r="D117" t="str">
            <v>BURWELL PUBLIC SCHOOLS</v>
          </cell>
        </row>
        <row r="118">
          <cell r="D118" t="str">
            <v>ELWOOD PUBLIC SCHOOLS</v>
          </cell>
        </row>
        <row r="119">
          <cell r="D119" t="str">
            <v>HYANNIS AREA SCHOOLS</v>
          </cell>
        </row>
        <row r="120">
          <cell r="D120" t="str">
            <v>CENTRAL VALLEY PUBLIC SCHOOLS</v>
          </cell>
        </row>
        <row r="121">
          <cell r="D121" t="str">
            <v>GRAND ISLAND PUBLIC SCHOOLS</v>
          </cell>
        </row>
        <row r="122">
          <cell r="D122" t="str">
            <v>NORTHWEST PUBLIC SCHOOLS</v>
          </cell>
        </row>
        <row r="123">
          <cell r="D123" t="str">
            <v>WOOD RIVER RURAL SCHOOLS</v>
          </cell>
        </row>
        <row r="124">
          <cell r="D124" t="str">
            <v>DONIPHAN-TRUMBULL PUBLIC SCHS</v>
          </cell>
        </row>
        <row r="125">
          <cell r="D125" t="str">
            <v>GILTNER PUBLIC SCHOOLS</v>
          </cell>
        </row>
        <row r="126">
          <cell r="D126" t="str">
            <v>HAMPTON PUBLIC SCHOOL</v>
          </cell>
        </row>
        <row r="127">
          <cell r="D127" t="str">
            <v>AURORA PUBLIC SCHOOLS</v>
          </cell>
        </row>
        <row r="128">
          <cell r="D128" t="str">
            <v>ALMA PUBLIC SCHOOLS</v>
          </cell>
        </row>
        <row r="129">
          <cell r="D129" t="str">
            <v>HAYES CENTER PUBLIC SCHOOLS</v>
          </cell>
        </row>
        <row r="130">
          <cell r="D130" t="str">
            <v>HITCHCOCK CO SCH SYSTEM</v>
          </cell>
        </row>
        <row r="131">
          <cell r="D131" t="str">
            <v>O'NEILL PUBLIC SCHOOLS</v>
          </cell>
        </row>
        <row r="132">
          <cell r="D132" t="str">
            <v>EWING PUBLIC SCHOOLS</v>
          </cell>
        </row>
        <row r="133">
          <cell r="D133" t="str">
            <v>STUART PUBLIC SCHOOLS</v>
          </cell>
        </row>
        <row r="134">
          <cell r="D134" t="str">
            <v>CHAMBERS PUBLIC SCHOOLS</v>
          </cell>
        </row>
        <row r="135">
          <cell r="D135" t="str">
            <v>WEST HOLT PUBLIC SCHOOLS</v>
          </cell>
        </row>
        <row r="136">
          <cell r="D136" t="str">
            <v>MULLEN PUBLIC SCHOOLS</v>
          </cell>
        </row>
        <row r="137">
          <cell r="D137" t="str">
            <v>ST PAUL PUBLIC SCHOOLS</v>
          </cell>
        </row>
        <row r="138">
          <cell r="D138" t="str">
            <v>CENTURA PUBLIC SCHOOLS</v>
          </cell>
        </row>
        <row r="139">
          <cell r="D139" t="str">
            <v>ELBA PUBLIC SCHOOLS</v>
          </cell>
        </row>
        <row r="140">
          <cell r="D140" t="str">
            <v>FAIRBURY PUBLIC SCHOOLS</v>
          </cell>
        </row>
        <row r="141">
          <cell r="D141" t="str">
            <v>TRI COUNTY PUBLIC SCHOOLS</v>
          </cell>
        </row>
        <row r="142">
          <cell r="D142" t="str">
            <v>MERIDIAN PUBLIC SCHOOLS</v>
          </cell>
        </row>
        <row r="143">
          <cell r="D143" t="str">
            <v>STERLING PUBLIC SCHOOLS</v>
          </cell>
        </row>
        <row r="144">
          <cell r="D144" t="str">
            <v>JOHNSON CO CENTRAL PUBLIC SCHS</v>
          </cell>
        </row>
        <row r="145">
          <cell r="D145" t="str">
            <v>WILCOX-HILDRETH PUBLIC SCHOOLS</v>
          </cell>
        </row>
        <row r="146">
          <cell r="D146" t="str">
            <v>AXTELL COMMUNITY SCHOOLS</v>
          </cell>
        </row>
        <row r="147">
          <cell r="D147" t="str">
            <v>MINDEN PUBLIC SCHOOLS</v>
          </cell>
        </row>
        <row r="148">
          <cell r="D148" t="str">
            <v>OGALLALA PUBLIC SCHOOLS</v>
          </cell>
        </row>
        <row r="149">
          <cell r="D149" t="str">
            <v>PAXTON CONSOLIDATED SCHOOLS</v>
          </cell>
        </row>
        <row r="150">
          <cell r="D150" t="str">
            <v>KEYA PAHA COUNTY SCHOOLS</v>
          </cell>
        </row>
        <row r="151">
          <cell r="D151" t="str">
            <v>KIMBALL PUBLIC SCHOOLS</v>
          </cell>
        </row>
        <row r="152">
          <cell r="D152" t="str">
            <v>CREIGHTON COMMUNITY PUBLIC SCHOOLS</v>
          </cell>
        </row>
        <row r="153">
          <cell r="D153" t="str">
            <v>CROFTON COMMUNITY SCHOOLS</v>
          </cell>
        </row>
        <row r="154">
          <cell r="D154" t="str">
            <v>NIOBRARA PUBLIC SCHOOLS</v>
          </cell>
        </row>
        <row r="155">
          <cell r="D155" t="str">
            <v>SANTEE COMMUNITY SCHOOLS</v>
          </cell>
        </row>
        <row r="156">
          <cell r="D156" t="str">
            <v>WAUSA PUBLIC SCHOOLS</v>
          </cell>
        </row>
        <row r="157">
          <cell r="D157" t="str">
            <v>BLOOMFIELD COMMUNITY SCHOOLS</v>
          </cell>
        </row>
        <row r="158">
          <cell r="D158" t="str">
            <v>LINCOLN PUBLIC SCHOOLS</v>
          </cell>
        </row>
        <row r="159">
          <cell r="D159" t="str">
            <v>WAVERLY SCHOOL DISTRICT 145</v>
          </cell>
        </row>
        <row r="160">
          <cell r="D160" t="str">
            <v>MALCOLM PUBLIC SCHOOLS</v>
          </cell>
        </row>
        <row r="161">
          <cell r="D161" t="str">
            <v>NORRIS SCHOOL DIST 160</v>
          </cell>
        </row>
        <row r="162">
          <cell r="D162" t="str">
            <v>RAYMOND CENTRAL PUBLIC SCHOOLS</v>
          </cell>
        </row>
        <row r="163">
          <cell r="D163" t="str">
            <v>NORTH PLATTE PUBLIC SCHOOLS</v>
          </cell>
        </row>
        <row r="164">
          <cell r="D164" t="str">
            <v>BRADY PUBLIC SCHOOLS</v>
          </cell>
        </row>
        <row r="165">
          <cell r="D165" t="str">
            <v>MAXWELL PUBLIC SCHOOLS</v>
          </cell>
        </row>
        <row r="166">
          <cell r="D166" t="str">
            <v>HERSHEY PUBLIC SCHOOLS</v>
          </cell>
        </row>
        <row r="167">
          <cell r="D167" t="str">
            <v>SUTHERLAND PUBLIC SCHOOLS</v>
          </cell>
        </row>
        <row r="168">
          <cell r="D168" t="str">
            <v>WALLACE PUBLIC SCH DIST 65 R</v>
          </cell>
        </row>
        <row r="169">
          <cell r="D169" t="str">
            <v>STAPLETON PUBLIC SCHOOLS</v>
          </cell>
        </row>
        <row r="170">
          <cell r="D170" t="str">
            <v>LOUP COUNTY PUBLIC SCHOOLS</v>
          </cell>
        </row>
        <row r="171">
          <cell r="D171" t="str">
            <v>MADISON PUBLIC SCHOOLS</v>
          </cell>
        </row>
        <row r="172">
          <cell r="D172" t="str">
            <v>NORFOLK PUBLIC SCHOOLS</v>
          </cell>
        </row>
        <row r="173">
          <cell r="D173" t="str">
            <v>BATTLE CREEK PUBLIC SCHOOLS</v>
          </cell>
        </row>
        <row r="174">
          <cell r="D174" t="str">
            <v>NEWMAN GROVE PUBLIC SCHOOLS</v>
          </cell>
        </row>
        <row r="175">
          <cell r="D175" t="str">
            <v>ELKHORN VALLEY SCHOOLS</v>
          </cell>
        </row>
        <row r="176">
          <cell r="D176" t="str">
            <v>MC PHERSON COUNTY SCHOOLS</v>
          </cell>
        </row>
        <row r="177">
          <cell r="D177" t="str">
            <v>CENTRAL CITY PUBLIC SCHOOLS</v>
          </cell>
        </row>
        <row r="178">
          <cell r="D178" t="str">
            <v>PALMER PUBLIC SCHOOLS</v>
          </cell>
        </row>
        <row r="179">
          <cell r="D179" t="str">
            <v>BAYARD PUBLIC SCHOOLS</v>
          </cell>
        </row>
        <row r="180">
          <cell r="D180" t="str">
            <v>BRIDGEPORT PUBLIC SCHOOLS</v>
          </cell>
        </row>
        <row r="181">
          <cell r="D181" t="str">
            <v>FULLERTON PUBLIC SCHOOLS</v>
          </cell>
        </row>
        <row r="182">
          <cell r="D182" t="str">
            <v>TWIN RIVER PUBLIC SCHOOLS</v>
          </cell>
        </row>
        <row r="183">
          <cell r="D183" t="str">
            <v>JOHNSON-BROCK PUBLIC SCHOOLS</v>
          </cell>
        </row>
        <row r="184">
          <cell r="D184" t="str">
            <v>AUBURN PUBLIC SCHOOLS</v>
          </cell>
        </row>
        <row r="185">
          <cell r="D185" t="str">
            <v>SUPERIOR PUBLIC SCHOOLS</v>
          </cell>
        </row>
        <row r="186">
          <cell r="D186" t="str">
            <v>SOUTH CENTRAL NEBRASKA UNIFIED 5</v>
          </cell>
        </row>
        <row r="187">
          <cell r="D187" t="str">
            <v>SYRACUSE-DUNBAR-AVOCA SCHOOLS</v>
          </cell>
        </row>
        <row r="188">
          <cell r="D188" t="str">
            <v>NEBRASKA CITY PUBLIC SCHOOLS</v>
          </cell>
        </row>
        <row r="189">
          <cell r="D189" t="str">
            <v>PALMYRA DISTRICT O R 1</v>
          </cell>
        </row>
        <row r="190">
          <cell r="D190" t="str">
            <v>PAWNEE CITY PUBLIC SCHOOLS</v>
          </cell>
        </row>
        <row r="191">
          <cell r="D191" t="str">
            <v>LEWISTON CONSOLIDATED SCHOOLS</v>
          </cell>
        </row>
        <row r="192">
          <cell r="D192" t="str">
            <v>PERKINS COUNTY SCHOOLS</v>
          </cell>
        </row>
        <row r="193">
          <cell r="D193" t="str">
            <v>HOLDREGE PUBLIC SCHOOLS</v>
          </cell>
        </row>
        <row r="194">
          <cell r="D194" t="str">
            <v>BERTRAND PUBLIC SCHOOLS</v>
          </cell>
        </row>
        <row r="195">
          <cell r="D195" t="str">
            <v>LOOMIS PUBLIC SCHOOLS</v>
          </cell>
        </row>
        <row r="196">
          <cell r="D196" t="str">
            <v>PIERCE PUBLIC SCHOOLS</v>
          </cell>
        </row>
        <row r="197">
          <cell r="D197" t="str">
            <v>PLAINVIEW PUBLIC SCHOOLS</v>
          </cell>
        </row>
        <row r="198">
          <cell r="D198" t="str">
            <v>OSMOND COMMUNITY SCHOOLS</v>
          </cell>
        </row>
        <row r="199">
          <cell r="D199" t="str">
            <v>COLUMBUS PUBLIC SCHOOLS</v>
          </cell>
        </row>
        <row r="200">
          <cell r="D200" t="str">
            <v>LAKEVIEW COMMUNITY SCHOOLS</v>
          </cell>
        </row>
        <row r="201">
          <cell r="D201" t="str">
            <v>HUMPHREY PUBLIC SCHOOLS</v>
          </cell>
        </row>
        <row r="202">
          <cell r="D202" t="str">
            <v>CROSS COUNTY COMMUNITY SCHOOLS</v>
          </cell>
        </row>
        <row r="203">
          <cell r="D203" t="str">
            <v>OSCEOLA PUBLIC SCHOOLS</v>
          </cell>
        </row>
        <row r="204">
          <cell r="D204" t="str">
            <v>SHELBY - RISING CITY PUBLIC SCHOOLS</v>
          </cell>
        </row>
        <row r="205">
          <cell r="D205" t="str">
            <v>HIGH PLAINS COMMUNITY SCHOOLS</v>
          </cell>
        </row>
        <row r="206">
          <cell r="D206" t="str">
            <v>MC COOK PUBLIC SCHOOLS</v>
          </cell>
        </row>
        <row r="207">
          <cell r="D207" t="str">
            <v>SOUTHWEST PUBLIC SCHOOLS</v>
          </cell>
        </row>
        <row r="208">
          <cell r="D208" t="str">
            <v>FALLS CITY PUBLIC SCHOOLS</v>
          </cell>
        </row>
        <row r="209">
          <cell r="D209" t="str">
            <v>HUMBOLDT TABLE ROCK STEINAUER</v>
          </cell>
        </row>
        <row r="210">
          <cell r="D210" t="str">
            <v>ROCK COUNTY PUBLIC SCHOOLS</v>
          </cell>
        </row>
        <row r="211">
          <cell r="D211" t="str">
            <v>CRETE PUBLIC SCHOOLS</v>
          </cell>
        </row>
        <row r="212">
          <cell r="D212" t="str">
            <v>DORCHESTER PUBLIC SCHOOL</v>
          </cell>
        </row>
        <row r="213">
          <cell r="D213" t="str">
            <v>FRIEND PUBLIC SCHOOLS</v>
          </cell>
        </row>
        <row r="214">
          <cell r="D214" t="str">
            <v>WILBER-CLATONIA PUBLIC SCHOOLS</v>
          </cell>
        </row>
        <row r="215">
          <cell r="D215" t="str">
            <v>BELLEVUE PUBLIC SCHOOLS</v>
          </cell>
        </row>
        <row r="216">
          <cell r="D216" t="str">
            <v>PAPILLION LA VISTA COMMUNITY SCHOOLS</v>
          </cell>
        </row>
        <row r="217">
          <cell r="D217" t="str">
            <v>GRETNA PUBLIC SCHOOLS</v>
          </cell>
        </row>
        <row r="218">
          <cell r="D218" t="str">
            <v>SPRINGFIELD PLATTEVIEW COMMUNITY SCHOOLS</v>
          </cell>
        </row>
        <row r="219">
          <cell r="D219" t="str">
            <v>ASHLAND-GREENWOOD PUBLIC SCHS</v>
          </cell>
        </row>
        <row r="220">
          <cell r="D220" t="str">
            <v>YUTAN PUBLIC SCHOOLS</v>
          </cell>
        </row>
        <row r="221">
          <cell r="D221" t="str">
            <v>WAHOO PUBLIC SCHOOLS</v>
          </cell>
        </row>
        <row r="222">
          <cell r="D222" t="str">
            <v>MEAD PUBLIC SCHOOLS</v>
          </cell>
        </row>
        <row r="223">
          <cell r="D223" t="str">
            <v>CEDAR BLUFFS PUBLIC SCHOOLS</v>
          </cell>
        </row>
        <row r="224">
          <cell r="D224" t="str">
            <v>MINATARE PUBLIC SCHOOLS</v>
          </cell>
        </row>
        <row r="225">
          <cell r="D225" t="str">
            <v>MORRILL PUBLIC SCHOOLS</v>
          </cell>
        </row>
        <row r="226">
          <cell r="D226" t="str">
            <v>GERING PUBLIC SCHOOLS</v>
          </cell>
        </row>
        <row r="227">
          <cell r="D227" t="str">
            <v>MITCHELL PUBLIC SCHOOLS</v>
          </cell>
        </row>
        <row r="228">
          <cell r="D228" t="str">
            <v>SCOTTSBLUFF PUBLIC SCHOOLS</v>
          </cell>
        </row>
        <row r="229">
          <cell r="D229" t="str">
            <v>MILFORD PUBLIC SCHOOLS</v>
          </cell>
        </row>
        <row r="230">
          <cell r="D230" t="str">
            <v>SEWARD PUBLIC SCHOOLS</v>
          </cell>
        </row>
        <row r="231">
          <cell r="D231" t="str">
            <v>CENTENNIAL PUBLIC SCHOOLS</v>
          </cell>
        </row>
        <row r="232">
          <cell r="D232" t="str">
            <v>HAY SPRINGS PUBLIC SCHOOLS</v>
          </cell>
        </row>
        <row r="233">
          <cell r="D233" t="str">
            <v>GORDON-RUSHVILLE PUBLIC SCHS</v>
          </cell>
        </row>
        <row r="234">
          <cell r="D234" t="str">
            <v>LOUP CITY PUBLIC SCHOOLS</v>
          </cell>
        </row>
        <row r="235">
          <cell r="D235" t="str">
            <v>LITCHFIELD PUBLIC SCHOOLS</v>
          </cell>
        </row>
        <row r="236">
          <cell r="D236" t="str">
            <v>SIOUX COUNTY PUBLIC SCHOOLS</v>
          </cell>
        </row>
        <row r="237">
          <cell r="D237" t="str">
            <v>STANTON COMMUNITY SCHOOLS</v>
          </cell>
        </row>
        <row r="238">
          <cell r="D238" t="str">
            <v>DESHLER PUBLIC SCHOOLS</v>
          </cell>
        </row>
        <row r="239">
          <cell r="D239" t="str">
            <v>THAYER CENTRAL COMMUNITY SCHS</v>
          </cell>
        </row>
        <row r="240">
          <cell r="D240" t="str">
            <v>BRUNING-DAVENPORT UNIFIED SYS</v>
          </cell>
        </row>
        <row r="241">
          <cell r="D241" t="str">
            <v>THEDFORD PUBLIC SCHOOLS</v>
          </cell>
        </row>
        <row r="242">
          <cell r="D242" t="str">
            <v>PENDER PUBLIC SCHOOLS</v>
          </cell>
        </row>
        <row r="243">
          <cell r="D243" t="str">
            <v>WALTHILL PUBLIC SCHOOLS</v>
          </cell>
        </row>
        <row r="244">
          <cell r="D244" t="str">
            <v>UMO N HO N NATION PUBLIC SCHS</v>
          </cell>
        </row>
        <row r="245">
          <cell r="D245" t="str">
            <v>WINNEBAGO PUBLIC SCHOOLS DISTRICT 17</v>
          </cell>
        </row>
        <row r="246">
          <cell r="D246" t="str">
            <v>ORD PUBLIC SCHOOLS</v>
          </cell>
        </row>
        <row r="247">
          <cell r="D247" t="str">
            <v>ARCADIA PUBLIC SCHOOLS</v>
          </cell>
        </row>
        <row r="248">
          <cell r="D248" t="str">
            <v>BLAIR COMMUNITY SCHOOLS</v>
          </cell>
        </row>
        <row r="249">
          <cell r="D249" t="str">
            <v>FORT CALHOUN COMMUNITY SCHS</v>
          </cell>
        </row>
        <row r="250">
          <cell r="D250" t="str">
            <v>ARLINGTON PUBLIC SCHOOLS</v>
          </cell>
        </row>
        <row r="251">
          <cell r="D251" t="str">
            <v>WAYNE COMMUNITY SCHOOLS</v>
          </cell>
        </row>
        <row r="252">
          <cell r="D252" t="str">
            <v>WAKEFIELD PUBLIC SCHOOLS</v>
          </cell>
        </row>
        <row r="253">
          <cell r="D253" t="str">
            <v>WINSIDE PUBLIC SCHOOLS</v>
          </cell>
        </row>
        <row r="254">
          <cell r="D254" t="str">
            <v>RED CLOUD COMMUNITY SCHOOLS</v>
          </cell>
        </row>
        <row r="255">
          <cell r="D255" t="str">
            <v>BLUE HILL PUBLIC SCHOOLS</v>
          </cell>
        </row>
        <row r="256">
          <cell r="D256" t="str">
            <v>WHEELER CENTRAL SCHOOLS</v>
          </cell>
        </row>
        <row r="257">
          <cell r="D257" t="str">
            <v>YORK PUBLIC SCHOOLS</v>
          </cell>
        </row>
        <row r="258">
          <cell r="D258" t="str">
            <v>MC COOL JUNCTION PUBLIC SCHS</v>
          </cell>
        </row>
        <row r="259">
          <cell r="D259" t="str">
            <v>HEARTLAND COMMUNITY SCHOOLS</v>
          </cell>
        </row>
      </sheetData>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ese.ed.gov/files/2020/04/FAQs-Equitable-Services.pdf" TargetMode="External"/><Relationship Id="rId1" Type="http://schemas.openxmlformats.org/officeDocument/2006/relationships/hyperlink" Target="https://cdn.education.ne.gov/wp-content/uploads/2020/06/ESSER-Fund-LEA-Allocations622020.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G395"/>
  <sheetViews>
    <sheetView showGridLines="0" tabSelected="1" zoomScale="80" zoomScaleNormal="80" workbookViewId="0">
      <selection activeCell="M19" sqref="M19"/>
    </sheetView>
  </sheetViews>
  <sheetFormatPr defaultRowHeight="14.25"/>
  <cols>
    <col min="1" max="1" width="3.06640625" style="115" customWidth="1"/>
    <col min="2" max="2" width="3.06640625" customWidth="1"/>
    <col min="3" max="3" width="4.06640625" customWidth="1"/>
    <col min="4" max="4" width="14.1328125" customWidth="1"/>
    <col min="5" max="5" width="59.6640625" customWidth="1"/>
    <col min="6" max="6" width="16.6640625" customWidth="1"/>
    <col min="7" max="7" width="4.86328125" customWidth="1"/>
    <col min="8" max="8" width="60.3984375" style="29" customWidth="1"/>
    <col min="9" max="9" width="15.33203125" hidden="1" customWidth="1"/>
    <col min="10" max="10" width="15" hidden="1" customWidth="1"/>
    <col min="11" max="11" width="3.46484375" hidden="1" customWidth="1"/>
    <col min="12" max="12" width="15" customWidth="1"/>
    <col min="13" max="13" width="22.53125" customWidth="1"/>
    <col min="14" max="14" width="3.33203125" customWidth="1"/>
    <col min="15" max="15" width="3.33203125" style="113" customWidth="1"/>
    <col min="16" max="163" width="8.9296875" style="113"/>
  </cols>
  <sheetData>
    <row r="1" spans="1:163" s="113" customFormat="1">
      <c r="H1" s="117"/>
    </row>
    <row r="2" spans="1:163">
      <c r="B2" s="118"/>
      <c r="C2" s="119"/>
      <c r="D2" s="119"/>
      <c r="E2" s="119"/>
      <c r="F2" s="119"/>
      <c r="G2" s="119"/>
      <c r="H2" s="120"/>
      <c r="I2" s="119"/>
      <c r="J2" s="119"/>
      <c r="K2" s="119"/>
      <c r="L2" s="119"/>
      <c r="M2" s="119"/>
      <c r="N2" s="108"/>
    </row>
    <row r="3" spans="1:163">
      <c r="B3" s="121"/>
      <c r="C3" s="122"/>
      <c r="D3" s="122"/>
      <c r="E3" s="122"/>
      <c r="F3" s="122"/>
      <c r="G3" s="122"/>
      <c r="H3" s="123"/>
      <c r="I3" s="122"/>
      <c r="J3" s="122"/>
      <c r="K3" s="122"/>
      <c r="L3" s="122"/>
      <c r="M3" s="122"/>
      <c r="N3" s="109"/>
    </row>
    <row r="4" spans="1:163" ht="21">
      <c r="B4" s="121"/>
      <c r="C4" s="186" t="s">
        <v>0</v>
      </c>
      <c r="D4" s="186"/>
      <c r="E4" s="186"/>
      <c r="F4" s="186"/>
      <c r="G4" s="186"/>
      <c r="H4" s="186"/>
      <c r="I4" s="186"/>
      <c r="J4" s="186"/>
      <c r="K4" s="186"/>
      <c r="L4" s="186"/>
      <c r="M4" s="186"/>
      <c r="N4" s="109"/>
    </row>
    <row r="5" spans="1:163" ht="21">
      <c r="B5" s="121"/>
      <c r="C5" s="187" t="s">
        <v>928</v>
      </c>
      <c r="D5" s="187"/>
      <c r="E5" s="187"/>
      <c r="F5" s="187"/>
      <c r="G5" s="187"/>
      <c r="H5" s="187"/>
      <c r="I5" s="187"/>
      <c r="J5" s="187"/>
      <c r="K5" s="187"/>
      <c r="L5" s="187"/>
      <c r="M5" s="187"/>
      <c r="N5" s="109"/>
    </row>
    <row r="6" spans="1:163" ht="18">
      <c r="B6" s="121"/>
      <c r="C6" s="188" t="s">
        <v>852</v>
      </c>
      <c r="D6" s="188"/>
      <c r="E6" s="188"/>
      <c r="F6" s="188"/>
      <c r="G6" s="188"/>
      <c r="H6" s="188"/>
      <c r="I6" s="188"/>
      <c r="J6" s="188"/>
      <c r="K6" s="188"/>
      <c r="L6" s="188"/>
      <c r="M6" s="188"/>
      <c r="N6" s="109"/>
    </row>
    <row r="7" spans="1:163" ht="18">
      <c r="B7" s="121"/>
      <c r="C7" s="124"/>
      <c r="D7" s="124"/>
      <c r="E7" s="124"/>
      <c r="F7" s="124"/>
      <c r="G7" s="124"/>
      <c r="H7" s="124"/>
      <c r="I7" s="124"/>
      <c r="J7" s="124"/>
      <c r="K7" s="124"/>
      <c r="L7" s="124"/>
      <c r="M7" s="124"/>
      <c r="N7" s="109"/>
    </row>
    <row r="8" spans="1:163" ht="18">
      <c r="B8" s="121"/>
      <c r="C8" s="124"/>
      <c r="D8" s="124"/>
      <c r="E8" s="124"/>
      <c r="F8" s="124"/>
      <c r="G8" s="124"/>
      <c r="H8" s="124"/>
      <c r="I8" s="124"/>
      <c r="J8" s="124"/>
      <c r="K8" s="124"/>
      <c r="L8" s="124"/>
      <c r="M8" s="124"/>
      <c r="N8" s="109"/>
    </row>
    <row r="9" spans="1:163" ht="21">
      <c r="B9" s="121"/>
      <c r="C9" s="122"/>
      <c r="D9" s="125" t="s">
        <v>936</v>
      </c>
      <c r="E9" s="122"/>
      <c r="F9" s="122"/>
      <c r="G9" s="122"/>
      <c r="H9" s="123"/>
      <c r="I9" s="122"/>
      <c r="J9" s="122"/>
      <c r="K9" s="122"/>
      <c r="L9" s="122"/>
      <c r="M9" s="122"/>
      <c r="N9" s="109"/>
    </row>
    <row r="10" spans="1:163">
      <c r="B10" s="121"/>
      <c r="C10" s="122"/>
      <c r="D10" s="122"/>
      <c r="E10" s="122"/>
      <c r="F10" s="122"/>
      <c r="G10" s="122"/>
      <c r="H10" s="123"/>
      <c r="I10" s="122"/>
      <c r="J10" s="122"/>
      <c r="K10" s="122"/>
      <c r="L10" s="122"/>
      <c r="M10" s="122"/>
      <c r="N10" s="109"/>
    </row>
    <row r="11" spans="1:163">
      <c r="B11" s="121"/>
      <c r="C11" s="122"/>
      <c r="D11" s="122"/>
      <c r="E11" s="122"/>
      <c r="F11" s="122"/>
      <c r="G11" s="122"/>
      <c r="H11" s="123"/>
      <c r="I11" s="122"/>
      <c r="J11" s="122"/>
      <c r="K11" s="122"/>
      <c r="L11" s="122"/>
      <c r="M11" s="122"/>
      <c r="N11" s="109"/>
    </row>
    <row r="12" spans="1:163" ht="25.5" thickBot="1">
      <c r="B12" s="121"/>
      <c r="C12" s="126">
        <v>1</v>
      </c>
      <c r="D12" s="127" t="s">
        <v>906</v>
      </c>
      <c r="E12" s="128"/>
      <c r="F12" s="128"/>
      <c r="G12" s="128"/>
      <c r="H12" s="123"/>
      <c r="I12" s="122"/>
      <c r="J12" s="122"/>
      <c r="K12" s="122"/>
      <c r="L12" s="122"/>
      <c r="M12" s="122"/>
      <c r="N12" s="109"/>
    </row>
    <row r="13" spans="1:163" ht="24" customHeight="1" thickBot="1">
      <c r="B13" s="121"/>
      <c r="C13" s="122"/>
      <c r="D13" s="129" t="s">
        <v>932</v>
      </c>
      <c r="E13" s="130"/>
      <c r="F13" s="130"/>
      <c r="G13" s="130"/>
      <c r="H13" s="131" t="s">
        <v>930</v>
      </c>
      <c r="I13" s="122"/>
      <c r="J13" s="122"/>
      <c r="K13" s="122"/>
      <c r="L13" s="122"/>
      <c r="M13" s="122"/>
      <c r="N13" s="109"/>
    </row>
    <row r="14" spans="1:163" s="100" customFormat="1" ht="15.75">
      <c r="A14" s="115"/>
      <c r="B14" s="132"/>
      <c r="C14" s="133"/>
      <c r="D14" s="134"/>
      <c r="E14" s="135"/>
      <c r="F14" s="135"/>
      <c r="G14" s="135"/>
      <c r="H14" s="136"/>
      <c r="I14" s="133"/>
      <c r="J14" s="133"/>
      <c r="K14" s="133"/>
      <c r="L14" s="133"/>
      <c r="M14" s="133"/>
      <c r="N14" s="110"/>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row>
    <row r="15" spans="1:163">
      <c r="B15" s="121"/>
      <c r="C15" s="122"/>
      <c r="D15" s="122"/>
      <c r="E15" s="122"/>
      <c r="F15" s="122"/>
      <c r="G15" s="122"/>
      <c r="H15" s="137"/>
      <c r="I15" s="122"/>
      <c r="J15" s="122"/>
      <c r="K15" s="122"/>
      <c r="L15" s="122"/>
      <c r="M15" s="122"/>
      <c r="N15" s="109"/>
    </row>
    <row r="16" spans="1:163" ht="17.649999999999999">
      <c r="B16" s="121"/>
      <c r="C16" s="197">
        <v>2</v>
      </c>
      <c r="D16" s="122"/>
      <c r="E16" s="122"/>
      <c r="F16" s="122"/>
      <c r="G16" s="122"/>
      <c r="H16" s="138"/>
      <c r="I16" s="139"/>
      <c r="J16" s="196" t="s">
        <v>902</v>
      </c>
      <c r="K16" s="196"/>
      <c r="L16" s="198" t="s">
        <v>902</v>
      </c>
      <c r="M16" s="198"/>
      <c r="N16" s="109"/>
    </row>
    <row r="17" spans="2:14" ht="18">
      <c r="B17" s="121"/>
      <c r="C17" s="197"/>
      <c r="D17" s="127" t="s">
        <v>933</v>
      </c>
      <c r="E17" s="128"/>
      <c r="F17" s="128"/>
      <c r="G17" s="128"/>
      <c r="H17" s="140" t="s">
        <v>901</v>
      </c>
      <c r="I17" s="141" t="s">
        <v>905</v>
      </c>
      <c r="J17" s="140" t="s">
        <v>903</v>
      </c>
      <c r="K17" s="140" t="s">
        <v>904</v>
      </c>
      <c r="L17" s="140" t="s">
        <v>903</v>
      </c>
      <c r="M17" s="140" t="s">
        <v>904</v>
      </c>
      <c r="N17" s="109"/>
    </row>
    <row r="18" spans="2:14" ht="16.899999999999999">
      <c r="B18" s="121"/>
      <c r="C18" s="122"/>
      <c r="D18" s="129" t="s">
        <v>935</v>
      </c>
      <c r="E18" s="130"/>
      <c r="F18" s="130"/>
      <c r="G18" s="142"/>
      <c r="H18" s="143" t="str">
        <f t="array" ref="H18">IFERROR(INDEX('Non-Public Reserve Comparison'!$D$13:$D$371, MATCH(0, IF('ESSER Equitable Services Calc'!$H$13='Non-Public Reserve Comparison'!$B$13:$B$371, COUNTIF('ESSER Equitable Services Calc'!$H$17:$H17, 'Non-Public Reserve Comparison'!$D$13:$D$371), ""), 0))," ")</f>
        <v xml:space="preserve"> </v>
      </c>
      <c r="I18" s="144" t="str">
        <f t="array" ref="I18">IFERROR(INDEX('Non-Public Reserve Comparison'!$C$13:$C$371, MATCH(0, IF('ESSER Equitable Services Calc'!$H$13='Non-Public Reserve Comparison'!$B$13:$B$371, COUNTIF('ESSER Equitable Services Calc'!$I$17:$I17, 'Non-Public Reserve Comparison'!$C$13:$C$371), ""), 0))," ")</f>
        <v xml:space="preserve"> </v>
      </c>
      <c r="J18" s="145" t="str">
        <f>IFERROR(VLOOKUP(I18,'Non-Public Reserve Comparison'!C13:L371,10,FALSE)," ")</f>
        <v xml:space="preserve"> </v>
      </c>
      <c r="K18" s="145" t="str">
        <f>IFERROR(VLOOKUP(I18,'Non-Public Reserve Comparison'!C13:O371,13,FALSE)," ")</f>
        <v xml:space="preserve"> </v>
      </c>
      <c r="L18" s="145" t="str">
        <f t="shared" ref="L18:L51" si="0">IF(G18="x",J18," ")</f>
        <v xml:space="preserve"> </v>
      </c>
      <c r="M18" s="145" t="str">
        <f t="shared" ref="M18:M51" si="1">IF(G18="x",K18," ")</f>
        <v xml:space="preserve"> </v>
      </c>
      <c r="N18" s="109"/>
    </row>
    <row r="19" spans="2:14" ht="16.899999999999999">
      <c r="B19" s="121"/>
      <c r="C19" s="122"/>
      <c r="D19" s="122"/>
      <c r="E19" s="122"/>
      <c r="F19" s="122"/>
      <c r="G19" s="142"/>
      <c r="H19" s="143" t="str">
        <f t="array" ref="H19">IFERROR(INDEX('Non-Public Reserve Comparison'!$D$13:$D$371, MATCH(0, IF('ESSER Equitable Services Calc'!$H$13='Non-Public Reserve Comparison'!$B$13:$B$371, COUNTIF('ESSER Equitable Services Calc'!$H$17:$H18, 'Non-Public Reserve Comparison'!$D$13:$D$371), ""), 0))," ")</f>
        <v xml:space="preserve"> </v>
      </c>
      <c r="I19" s="144" t="str">
        <f t="array" ref="I19">IFERROR(INDEX('Non-Public Reserve Comparison'!$C$13:$C$371, MATCH(0, IF('ESSER Equitable Services Calc'!$H$13='Non-Public Reserve Comparison'!$B$13:$B$371, COUNTIF('ESSER Equitable Services Calc'!$I$17:$I18, 'Non-Public Reserve Comparison'!$C$13:$C$371), ""), 0))," ")</f>
        <v xml:space="preserve"> </v>
      </c>
      <c r="J19" s="145" t="str">
        <f>IFERROR(VLOOKUP(I19,'Non-Public Reserve Comparison'!C14:L372,10,FALSE)," ")</f>
        <v xml:space="preserve"> </v>
      </c>
      <c r="K19" s="145" t="str">
        <f>IFERROR(VLOOKUP(I19,'Non-Public Reserve Comparison'!C14:O372,13,FALSE)," ")</f>
        <v xml:space="preserve"> </v>
      </c>
      <c r="L19" s="145" t="str">
        <f t="shared" si="0"/>
        <v xml:space="preserve"> </v>
      </c>
      <c r="M19" s="145" t="str">
        <f t="shared" si="1"/>
        <v xml:space="preserve"> </v>
      </c>
      <c r="N19" s="109"/>
    </row>
    <row r="20" spans="2:14" ht="16.899999999999999">
      <c r="B20" s="121"/>
      <c r="C20" s="122"/>
      <c r="D20" s="122"/>
      <c r="E20" s="122"/>
      <c r="F20" s="122"/>
      <c r="G20" s="142"/>
      <c r="H20" s="143" t="str">
        <f t="array" ref="H20">IFERROR(INDEX('Non-Public Reserve Comparison'!$D$13:$D$371, MATCH(0, IF('ESSER Equitable Services Calc'!$H$13='Non-Public Reserve Comparison'!$B$13:$B$371, COUNTIF('ESSER Equitable Services Calc'!$H$17:$H19, 'Non-Public Reserve Comparison'!$D$13:$D$371), ""), 0))," ")</f>
        <v xml:space="preserve"> </v>
      </c>
      <c r="I20" s="144" t="str">
        <f t="array" ref="I20">IFERROR(INDEX('Non-Public Reserve Comparison'!$C$13:$C$371, MATCH(0, IF('ESSER Equitable Services Calc'!$H$13='Non-Public Reserve Comparison'!$B$13:$B$371, COUNTIF('ESSER Equitable Services Calc'!$I$17:$I19, 'Non-Public Reserve Comparison'!$C$13:$C$371), ""), 0))," ")</f>
        <v xml:space="preserve"> </v>
      </c>
      <c r="J20" s="145" t="str">
        <f>IFERROR(VLOOKUP(I20,'Non-Public Reserve Comparison'!C15:L373,10,FALSE)," ")</f>
        <v xml:space="preserve"> </v>
      </c>
      <c r="K20" s="145" t="str">
        <f>IFERROR(VLOOKUP(I20,'Non-Public Reserve Comparison'!C15:O373,13,FALSE)," ")</f>
        <v xml:space="preserve"> </v>
      </c>
      <c r="L20" s="145" t="str">
        <f t="shared" si="0"/>
        <v xml:space="preserve"> </v>
      </c>
      <c r="M20" s="145" t="str">
        <f t="shared" si="1"/>
        <v xml:space="preserve"> </v>
      </c>
      <c r="N20" s="109"/>
    </row>
    <row r="21" spans="2:14" ht="16.899999999999999">
      <c r="B21" s="121"/>
      <c r="C21" s="122"/>
      <c r="D21" s="122"/>
      <c r="E21" s="122"/>
      <c r="F21" s="122"/>
      <c r="G21" s="142"/>
      <c r="H21" s="143" t="str">
        <f t="array" ref="H21">IFERROR(INDEX('Non-Public Reserve Comparison'!$D$13:$D$371, MATCH(0, IF('ESSER Equitable Services Calc'!$H$13='Non-Public Reserve Comparison'!$B$13:$B$371, COUNTIF('ESSER Equitable Services Calc'!$H$17:$H20, 'Non-Public Reserve Comparison'!$D$13:$D$371), ""), 0))," ")</f>
        <v xml:space="preserve"> </v>
      </c>
      <c r="I21" s="144" t="str">
        <f t="array" ref="I21">IFERROR(INDEX('Non-Public Reserve Comparison'!$C$13:$C$371, MATCH(0, IF('ESSER Equitable Services Calc'!$H$13='Non-Public Reserve Comparison'!$B$13:$B$371, COUNTIF('ESSER Equitable Services Calc'!$I$17:$I20, 'Non-Public Reserve Comparison'!$C$13:$C$371), ""), 0))," ")</f>
        <v xml:space="preserve"> </v>
      </c>
      <c r="J21" s="145" t="str">
        <f>IFERROR(VLOOKUP(I21,'Non-Public Reserve Comparison'!C16:L374,10,FALSE)," ")</f>
        <v xml:space="preserve"> </v>
      </c>
      <c r="K21" s="145" t="str">
        <f>IFERROR(VLOOKUP(I21,'Non-Public Reserve Comparison'!C16:O374,13,FALSE)," ")</f>
        <v xml:space="preserve"> </v>
      </c>
      <c r="L21" s="145" t="str">
        <f t="shared" si="0"/>
        <v xml:space="preserve"> </v>
      </c>
      <c r="M21" s="145" t="str">
        <f t="shared" si="1"/>
        <v xml:space="preserve"> </v>
      </c>
      <c r="N21" s="109"/>
    </row>
    <row r="22" spans="2:14" ht="16.899999999999999">
      <c r="B22" s="121"/>
      <c r="C22" s="122"/>
      <c r="D22" s="122"/>
      <c r="E22" s="122"/>
      <c r="F22" s="122"/>
      <c r="G22" s="142"/>
      <c r="H22" s="143" t="str">
        <f t="array" ref="H22">IFERROR(INDEX('Non-Public Reserve Comparison'!$D$13:$D$371, MATCH(0, IF('ESSER Equitable Services Calc'!$H$13='Non-Public Reserve Comparison'!$B$13:$B$371, COUNTIF('ESSER Equitable Services Calc'!$H$17:$H21, 'Non-Public Reserve Comparison'!$D$13:$D$371), ""), 0))," ")</f>
        <v xml:space="preserve"> </v>
      </c>
      <c r="I22" s="144" t="str">
        <f t="array" ref="I22">IFERROR(INDEX('Non-Public Reserve Comparison'!$C$13:$C$371, MATCH(0, IF('ESSER Equitable Services Calc'!$H$13='Non-Public Reserve Comparison'!$B$13:$B$371, COUNTIF('ESSER Equitable Services Calc'!$I$17:$I21, 'Non-Public Reserve Comparison'!$C$13:$C$371), ""), 0))," ")</f>
        <v xml:space="preserve"> </v>
      </c>
      <c r="J22" s="145" t="str">
        <f>IFERROR(VLOOKUP(I22,'Non-Public Reserve Comparison'!C17:L375,10,FALSE)," ")</f>
        <v xml:space="preserve"> </v>
      </c>
      <c r="K22" s="145" t="str">
        <f>IFERROR(VLOOKUP(I22,'Non-Public Reserve Comparison'!C17:O375,13,FALSE)," ")</f>
        <v xml:space="preserve"> </v>
      </c>
      <c r="L22" s="145" t="str">
        <f t="shared" si="0"/>
        <v xml:space="preserve"> </v>
      </c>
      <c r="M22" s="145" t="str">
        <f t="shared" si="1"/>
        <v xml:space="preserve"> </v>
      </c>
      <c r="N22" s="109"/>
    </row>
    <row r="23" spans="2:14" ht="16.899999999999999">
      <c r="B23" s="121"/>
      <c r="C23" s="122"/>
      <c r="D23" s="122"/>
      <c r="E23" s="122"/>
      <c r="F23" s="122"/>
      <c r="G23" s="142"/>
      <c r="H23" s="143" t="str">
        <f t="array" ref="H23">IFERROR(INDEX('Non-Public Reserve Comparison'!$D$13:$D$371, MATCH(0, IF('ESSER Equitable Services Calc'!$H$13='Non-Public Reserve Comparison'!$B$13:$B$371, COUNTIF('ESSER Equitable Services Calc'!$H$17:$H22, 'Non-Public Reserve Comparison'!$D$13:$D$371), ""), 0))," ")</f>
        <v xml:space="preserve"> </v>
      </c>
      <c r="I23" s="144" t="str">
        <f t="array" ref="I23">IFERROR(INDEX('Non-Public Reserve Comparison'!$C$13:$C$371, MATCH(0, IF('ESSER Equitable Services Calc'!$H$13='Non-Public Reserve Comparison'!$B$13:$B$371, COUNTIF('ESSER Equitable Services Calc'!$I$17:$I22, 'Non-Public Reserve Comparison'!$C$13:$C$371), ""), 0))," ")</f>
        <v xml:space="preserve"> </v>
      </c>
      <c r="J23" s="145" t="str">
        <f>IFERROR(VLOOKUP(I23,'Non-Public Reserve Comparison'!C18:L376,10,FALSE)," ")</f>
        <v xml:space="preserve"> </v>
      </c>
      <c r="K23" s="145" t="str">
        <f>IFERROR(VLOOKUP(I23,'Non-Public Reserve Comparison'!C18:O376,13,FALSE)," ")</f>
        <v xml:space="preserve"> </v>
      </c>
      <c r="L23" s="145" t="str">
        <f t="shared" si="0"/>
        <v xml:space="preserve"> </v>
      </c>
      <c r="M23" s="145" t="str">
        <f t="shared" si="1"/>
        <v xml:space="preserve"> </v>
      </c>
      <c r="N23" s="109"/>
    </row>
    <row r="24" spans="2:14" ht="16.899999999999999">
      <c r="B24" s="121"/>
      <c r="C24" s="122"/>
      <c r="D24" s="122"/>
      <c r="E24" s="122"/>
      <c r="F24" s="122"/>
      <c r="G24" s="142"/>
      <c r="H24" s="143" t="str">
        <f t="array" ref="H24">IFERROR(INDEX('Non-Public Reserve Comparison'!$D$13:$D$371, MATCH(0, IF('ESSER Equitable Services Calc'!$H$13='Non-Public Reserve Comparison'!$B$13:$B$371, COUNTIF('ESSER Equitable Services Calc'!$H$17:$H23, 'Non-Public Reserve Comparison'!$D$13:$D$371), ""), 0))," ")</f>
        <v xml:space="preserve"> </v>
      </c>
      <c r="I24" s="144" t="str">
        <f t="array" ref="I24">IFERROR(INDEX('Non-Public Reserve Comparison'!$C$13:$C$371, MATCH(0, IF('ESSER Equitable Services Calc'!$H$13='Non-Public Reserve Comparison'!$B$13:$B$371, COUNTIF('ESSER Equitable Services Calc'!$I$17:$I23, 'Non-Public Reserve Comparison'!$C$13:$C$371), ""), 0))," ")</f>
        <v xml:space="preserve"> </v>
      </c>
      <c r="J24" s="145" t="str">
        <f>IFERROR(VLOOKUP(I24,'Non-Public Reserve Comparison'!C19:L377,10,FALSE)," ")</f>
        <v xml:space="preserve"> </v>
      </c>
      <c r="K24" s="145" t="str">
        <f>IFERROR(VLOOKUP(I24,'Non-Public Reserve Comparison'!C19:O377,13,FALSE)," ")</f>
        <v xml:space="preserve"> </v>
      </c>
      <c r="L24" s="145" t="str">
        <f t="shared" si="0"/>
        <v xml:space="preserve"> </v>
      </c>
      <c r="M24" s="145" t="str">
        <f t="shared" si="1"/>
        <v xml:space="preserve"> </v>
      </c>
      <c r="N24" s="109"/>
    </row>
    <row r="25" spans="2:14" ht="16.899999999999999">
      <c r="B25" s="121"/>
      <c r="C25" s="122"/>
      <c r="D25" s="146"/>
      <c r="E25" s="146"/>
      <c r="F25" s="146"/>
      <c r="G25" s="142"/>
      <c r="H25" s="143" t="str">
        <f t="array" ref="H25">IFERROR(INDEX('Non-Public Reserve Comparison'!$D$13:$D$371, MATCH(0, IF('ESSER Equitable Services Calc'!$H$13='Non-Public Reserve Comparison'!$B$13:$B$371, COUNTIF('ESSER Equitable Services Calc'!$H$17:$H24, 'Non-Public Reserve Comparison'!$D$13:$D$371), ""), 0))," ")</f>
        <v xml:space="preserve"> </v>
      </c>
      <c r="I25" s="144" t="str">
        <f t="array" ref="I25">IFERROR(INDEX('Non-Public Reserve Comparison'!$C$13:$C$371, MATCH(0, IF('ESSER Equitable Services Calc'!$H$13='Non-Public Reserve Comparison'!$B$13:$B$371, COUNTIF('ESSER Equitable Services Calc'!$I$17:$I24, 'Non-Public Reserve Comparison'!$C$13:$C$371), ""), 0))," ")</f>
        <v xml:space="preserve"> </v>
      </c>
      <c r="J25" s="145" t="str">
        <f>IFERROR(VLOOKUP(I25,'Non-Public Reserve Comparison'!C20:L378,10,FALSE)," ")</f>
        <v xml:space="preserve"> </v>
      </c>
      <c r="K25" s="145" t="str">
        <f>IFERROR(VLOOKUP(I25,'Non-Public Reserve Comparison'!C20:O378,13,FALSE)," ")</f>
        <v xml:space="preserve"> </v>
      </c>
      <c r="L25" s="145" t="str">
        <f t="shared" si="0"/>
        <v xml:space="preserve"> </v>
      </c>
      <c r="M25" s="145" t="str">
        <f t="shared" si="1"/>
        <v xml:space="preserve"> </v>
      </c>
      <c r="N25" s="109"/>
    </row>
    <row r="26" spans="2:14" ht="16.899999999999999">
      <c r="B26" s="121"/>
      <c r="C26" s="122"/>
      <c r="D26" s="147"/>
      <c r="E26" s="147"/>
      <c r="F26" s="147"/>
      <c r="G26" s="142"/>
      <c r="H26" s="143" t="str">
        <f t="array" ref="H26">IFERROR(INDEX('Non-Public Reserve Comparison'!$D$13:$D$371, MATCH(0, IF('ESSER Equitable Services Calc'!$H$13='Non-Public Reserve Comparison'!$B$13:$B$371, COUNTIF('ESSER Equitable Services Calc'!$H$17:$H25, 'Non-Public Reserve Comparison'!$D$13:$D$371), ""), 0))," ")</f>
        <v xml:space="preserve"> </v>
      </c>
      <c r="I26" s="144" t="str">
        <f t="array" ref="I26">IFERROR(INDEX('Non-Public Reserve Comparison'!$C$13:$C$371, MATCH(0, IF('ESSER Equitable Services Calc'!$H$13='Non-Public Reserve Comparison'!$B$13:$B$371, COUNTIF('ESSER Equitable Services Calc'!$I$17:$I25, 'Non-Public Reserve Comparison'!$C$13:$C$371), ""), 0))," ")</f>
        <v xml:space="preserve"> </v>
      </c>
      <c r="J26" s="145" t="str">
        <f>IFERROR(VLOOKUP(I26,'Non-Public Reserve Comparison'!C21:L379,10,FALSE)," ")</f>
        <v xml:space="preserve"> </v>
      </c>
      <c r="K26" s="145" t="str">
        <f>IFERROR(VLOOKUP(I26,'Non-Public Reserve Comparison'!C21:O379,13,FALSE)," ")</f>
        <v xml:space="preserve"> </v>
      </c>
      <c r="L26" s="145" t="str">
        <f t="shared" si="0"/>
        <v xml:space="preserve"> </v>
      </c>
      <c r="M26" s="145" t="str">
        <f t="shared" si="1"/>
        <v xml:space="preserve"> </v>
      </c>
      <c r="N26" s="109"/>
    </row>
    <row r="27" spans="2:14" ht="16.899999999999999">
      <c r="B27" s="121"/>
      <c r="C27" s="122"/>
      <c r="D27" s="147"/>
      <c r="E27" s="147"/>
      <c r="F27" s="147"/>
      <c r="G27" s="142"/>
      <c r="H27" s="143" t="str">
        <f t="array" ref="H27">IFERROR(INDEX('Non-Public Reserve Comparison'!$D$13:$D$371, MATCH(0, IF('ESSER Equitable Services Calc'!$H$13='Non-Public Reserve Comparison'!$B$13:$B$371, COUNTIF('ESSER Equitable Services Calc'!$H$17:$H26, 'Non-Public Reserve Comparison'!$D$13:$D$371), ""), 0))," ")</f>
        <v xml:space="preserve"> </v>
      </c>
      <c r="I27" s="144" t="str">
        <f t="array" ref="I27">IFERROR(INDEX('Non-Public Reserve Comparison'!$C$13:$C$371, MATCH(0, IF('ESSER Equitable Services Calc'!$H$13='Non-Public Reserve Comparison'!$B$13:$B$371, COUNTIF('ESSER Equitable Services Calc'!$I$17:$I26, 'Non-Public Reserve Comparison'!$C$13:$C$371), ""), 0))," ")</f>
        <v xml:space="preserve"> </v>
      </c>
      <c r="J27" s="145" t="str">
        <f>IFERROR(VLOOKUP(I27,'Non-Public Reserve Comparison'!C22:L380,10,FALSE)," ")</f>
        <v xml:space="preserve"> </v>
      </c>
      <c r="K27" s="145" t="str">
        <f>IFERROR(VLOOKUP(I27,'Non-Public Reserve Comparison'!C22:O380,13,FALSE)," ")</f>
        <v xml:space="preserve"> </v>
      </c>
      <c r="L27" s="145" t="str">
        <f t="shared" si="0"/>
        <v xml:space="preserve"> </v>
      </c>
      <c r="M27" s="145" t="str">
        <f t="shared" si="1"/>
        <v xml:space="preserve"> </v>
      </c>
      <c r="N27" s="109"/>
    </row>
    <row r="28" spans="2:14" ht="16.899999999999999">
      <c r="B28" s="121"/>
      <c r="C28" s="122"/>
      <c r="D28" s="122"/>
      <c r="E28" s="122"/>
      <c r="F28" s="122"/>
      <c r="G28" s="142"/>
      <c r="H28" s="143" t="str">
        <f t="array" ref="H28">IFERROR(INDEX('Non-Public Reserve Comparison'!$D$13:$D$371, MATCH(0, IF('ESSER Equitable Services Calc'!$H$13='Non-Public Reserve Comparison'!$B$13:$B$371, COUNTIF('ESSER Equitable Services Calc'!$H$17:$H27, 'Non-Public Reserve Comparison'!$D$13:$D$371), ""), 0))," ")</f>
        <v xml:space="preserve"> </v>
      </c>
      <c r="I28" s="144" t="str">
        <f t="array" ref="I28">IFERROR(INDEX('Non-Public Reserve Comparison'!$C$13:$C$371, MATCH(0, IF('ESSER Equitable Services Calc'!$H$13='Non-Public Reserve Comparison'!$B$13:$B$371, COUNTIF('ESSER Equitable Services Calc'!$I$17:$I27, 'Non-Public Reserve Comparison'!$C$13:$C$371), ""), 0))," ")</f>
        <v xml:space="preserve"> </v>
      </c>
      <c r="J28" s="145" t="str">
        <f>IFERROR(VLOOKUP(I28,'Non-Public Reserve Comparison'!C23:L381,10,FALSE)," ")</f>
        <v xml:space="preserve"> </v>
      </c>
      <c r="K28" s="145" t="str">
        <f>IFERROR(VLOOKUP(I28,'Non-Public Reserve Comparison'!C23:O381,13,FALSE)," ")</f>
        <v xml:space="preserve"> </v>
      </c>
      <c r="L28" s="145" t="str">
        <f t="shared" si="0"/>
        <v xml:space="preserve"> </v>
      </c>
      <c r="M28" s="145" t="str">
        <f t="shared" si="1"/>
        <v xml:space="preserve"> </v>
      </c>
      <c r="N28" s="109"/>
    </row>
    <row r="29" spans="2:14" ht="16.899999999999999">
      <c r="B29" s="121"/>
      <c r="C29" s="122"/>
      <c r="D29" s="122"/>
      <c r="E29" s="122"/>
      <c r="F29" s="122"/>
      <c r="G29" s="142"/>
      <c r="H29" s="143" t="str">
        <f t="array" ref="H29">IFERROR(INDEX('Non-Public Reserve Comparison'!$D$13:$D$371, MATCH(0, IF('ESSER Equitable Services Calc'!$H$13='Non-Public Reserve Comparison'!$B$13:$B$371, COUNTIF('ESSER Equitable Services Calc'!$H$17:$H28, 'Non-Public Reserve Comparison'!$D$13:$D$371), ""), 0))," ")</f>
        <v xml:space="preserve"> </v>
      </c>
      <c r="I29" s="144" t="str">
        <f t="array" ref="I29">IFERROR(INDEX('Non-Public Reserve Comparison'!$C$13:$C$371, MATCH(0, IF('ESSER Equitable Services Calc'!$H$13='Non-Public Reserve Comparison'!$B$13:$B$371, COUNTIF('ESSER Equitable Services Calc'!$I$17:$I28, 'Non-Public Reserve Comparison'!$C$13:$C$371), ""), 0))," ")</f>
        <v xml:space="preserve"> </v>
      </c>
      <c r="J29" s="145" t="str">
        <f>IFERROR(VLOOKUP(I29,'Non-Public Reserve Comparison'!C24:L382,10,FALSE)," ")</f>
        <v xml:space="preserve"> </v>
      </c>
      <c r="K29" s="145" t="str">
        <f>IFERROR(VLOOKUP(I29,'Non-Public Reserve Comparison'!C24:O382,13,FALSE)," ")</f>
        <v xml:space="preserve"> </v>
      </c>
      <c r="L29" s="145" t="str">
        <f t="shared" si="0"/>
        <v xml:space="preserve"> </v>
      </c>
      <c r="M29" s="145" t="str">
        <f t="shared" si="1"/>
        <v xml:space="preserve"> </v>
      </c>
      <c r="N29" s="109"/>
    </row>
    <row r="30" spans="2:14" ht="16.899999999999999">
      <c r="B30" s="121"/>
      <c r="C30" s="122"/>
      <c r="D30" s="122"/>
      <c r="E30" s="122"/>
      <c r="F30" s="122"/>
      <c r="G30" s="142"/>
      <c r="H30" s="143" t="str">
        <f t="array" ref="H30">IFERROR(INDEX('Non-Public Reserve Comparison'!$D$13:$D$371, MATCH(0, IF('ESSER Equitable Services Calc'!$H$13='Non-Public Reserve Comparison'!$B$13:$B$371, COUNTIF('ESSER Equitable Services Calc'!$H$17:$H29, 'Non-Public Reserve Comparison'!$D$13:$D$371), ""), 0))," ")</f>
        <v xml:space="preserve"> </v>
      </c>
      <c r="I30" s="144" t="str">
        <f t="array" ref="I30">IFERROR(INDEX('Non-Public Reserve Comparison'!$C$13:$C$371, MATCH(0, IF('ESSER Equitable Services Calc'!$H$13='Non-Public Reserve Comparison'!$B$13:$B$371, COUNTIF('ESSER Equitable Services Calc'!$I$17:$I29, 'Non-Public Reserve Comparison'!$C$13:$C$371), ""), 0))," ")</f>
        <v xml:space="preserve"> </v>
      </c>
      <c r="J30" s="145" t="str">
        <f>IFERROR(VLOOKUP(I30,'Non-Public Reserve Comparison'!C25:L383,10,FALSE)," ")</f>
        <v xml:space="preserve"> </v>
      </c>
      <c r="K30" s="145" t="str">
        <f>IFERROR(VLOOKUP(I30,'Non-Public Reserve Comparison'!C25:O383,13,FALSE)," ")</f>
        <v xml:space="preserve"> </v>
      </c>
      <c r="L30" s="145" t="str">
        <f t="shared" si="0"/>
        <v xml:space="preserve"> </v>
      </c>
      <c r="M30" s="145" t="str">
        <f t="shared" si="1"/>
        <v xml:space="preserve"> </v>
      </c>
      <c r="N30" s="109"/>
    </row>
    <row r="31" spans="2:14" ht="16.899999999999999">
      <c r="B31" s="121"/>
      <c r="C31" s="122"/>
      <c r="D31" s="122"/>
      <c r="E31" s="122"/>
      <c r="F31" s="122"/>
      <c r="G31" s="142"/>
      <c r="H31" s="143" t="str">
        <f t="array" ref="H31">IFERROR(INDEX('Non-Public Reserve Comparison'!$D$13:$D$371, MATCH(0, IF('ESSER Equitable Services Calc'!$H$13='Non-Public Reserve Comparison'!$B$13:$B$371, COUNTIF('ESSER Equitable Services Calc'!$H$17:$H30, 'Non-Public Reserve Comparison'!$D$13:$D$371), ""), 0))," ")</f>
        <v xml:space="preserve"> </v>
      </c>
      <c r="I31" s="144" t="str">
        <f t="array" ref="I31">IFERROR(INDEX('Non-Public Reserve Comparison'!$C$13:$C$371, MATCH(0, IF('ESSER Equitable Services Calc'!$H$13='Non-Public Reserve Comparison'!$B$13:$B$371, COUNTIF('ESSER Equitable Services Calc'!$I$17:$I30, 'Non-Public Reserve Comparison'!$C$13:$C$371), ""), 0))," ")</f>
        <v xml:space="preserve"> </v>
      </c>
      <c r="J31" s="145" t="str">
        <f>IFERROR(VLOOKUP(I31,'Non-Public Reserve Comparison'!C26:L384,10,FALSE)," ")</f>
        <v xml:space="preserve"> </v>
      </c>
      <c r="K31" s="145" t="str">
        <f>IFERROR(VLOOKUP(I31,'Non-Public Reserve Comparison'!C26:O384,13,FALSE)," ")</f>
        <v xml:space="preserve"> </v>
      </c>
      <c r="L31" s="145" t="str">
        <f t="shared" si="0"/>
        <v xml:space="preserve"> </v>
      </c>
      <c r="M31" s="145" t="str">
        <f t="shared" si="1"/>
        <v xml:space="preserve"> </v>
      </c>
      <c r="N31" s="109"/>
    </row>
    <row r="32" spans="2:14" ht="16.899999999999999">
      <c r="B32" s="121"/>
      <c r="C32" s="122"/>
      <c r="D32" s="122"/>
      <c r="E32" s="122"/>
      <c r="F32" s="122"/>
      <c r="G32" s="142"/>
      <c r="H32" s="143" t="str">
        <f t="array" ref="H32">IFERROR(INDEX('Non-Public Reserve Comparison'!$D$13:$D$371, MATCH(0, IF('ESSER Equitable Services Calc'!$H$13='Non-Public Reserve Comparison'!$B$13:$B$371, COUNTIF('ESSER Equitable Services Calc'!$H$17:$H31, 'Non-Public Reserve Comparison'!$D$13:$D$371), ""), 0))," ")</f>
        <v xml:space="preserve"> </v>
      </c>
      <c r="I32" s="144" t="str">
        <f t="array" ref="I32">IFERROR(INDEX('Non-Public Reserve Comparison'!$C$13:$C$371, MATCH(0, IF('ESSER Equitable Services Calc'!$H$13='Non-Public Reserve Comparison'!$B$13:$B$371, COUNTIF('ESSER Equitable Services Calc'!$I$17:$I31, 'Non-Public Reserve Comparison'!$C$13:$C$371), ""), 0))," ")</f>
        <v xml:space="preserve"> </v>
      </c>
      <c r="J32" s="145" t="str">
        <f>IFERROR(VLOOKUP(I32,'Non-Public Reserve Comparison'!C27:L385,10,FALSE)," ")</f>
        <v xml:space="preserve"> </v>
      </c>
      <c r="K32" s="145" t="str">
        <f>IFERROR(VLOOKUP(I32,'Non-Public Reserve Comparison'!C27:O385,13,FALSE)," ")</f>
        <v xml:space="preserve"> </v>
      </c>
      <c r="L32" s="145" t="str">
        <f t="shared" si="0"/>
        <v xml:space="preserve"> </v>
      </c>
      <c r="M32" s="145" t="str">
        <f t="shared" si="1"/>
        <v xml:space="preserve"> </v>
      </c>
      <c r="N32" s="109"/>
    </row>
    <row r="33" spans="2:14" ht="16.899999999999999">
      <c r="B33" s="121"/>
      <c r="C33" s="122"/>
      <c r="D33" s="122"/>
      <c r="E33" s="122"/>
      <c r="F33" s="122"/>
      <c r="G33" s="142"/>
      <c r="H33" s="143" t="str">
        <f t="array" ref="H33">IFERROR(INDEX('Non-Public Reserve Comparison'!$D$13:$D$371, MATCH(0, IF('ESSER Equitable Services Calc'!$H$13='Non-Public Reserve Comparison'!$B$13:$B$371, COUNTIF('ESSER Equitable Services Calc'!$H$17:$H32, 'Non-Public Reserve Comparison'!$D$13:$D$371), ""), 0))," ")</f>
        <v xml:space="preserve"> </v>
      </c>
      <c r="I33" s="144" t="str">
        <f t="array" ref="I33">IFERROR(INDEX('Non-Public Reserve Comparison'!$C$13:$C$371, MATCH(0, IF('ESSER Equitable Services Calc'!$H$13='Non-Public Reserve Comparison'!$B$13:$B$371, COUNTIF('ESSER Equitable Services Calc'!$I$17:$I32, 'Non-Public Reserve Comparison'!$C$13:$C$371), ""), 0))," ")</f>
        <v xml:space="preserve"> </v>
      </c>
      <c r="J33" s="145" t="str">
        <f>IFERROR(VLOOKUP(I33,'Non-Public Reserve Comparison'!C28:L386,10,FALSE)," ")</f>
        <v xml:space="preserve"> </v>
      </c>
      <c r="K33" s="145" t="str">
        <f>IFERROR(VLOOKUP(I33,'Non-Public Reserve Comparison'!C28:O386,13,FALSE)," ")</f>
        <v xml:space="preserve"> </v>
      </c>
      <c r="L33" s="145" t="str">
        <f t="shared" si="0"/>
        <v xml:space="preserve"> </v>
      </c>
      <c r="M33" s="145" t="str">
        <f t="shared" si="1"/>
        <v xml:space="preserve"> </v>
      </c>
      <c r="N33" s="109"/>
    </row>
    <row r="34" spans="2:14" ht="16.899999999999999">
      <c r="B34" s="121"/>
      <c r="C34" s="122"/>
      <c r="D34" s="122"/>
      <c r="E34" s="122"/>
      <c r="F34" s="122"/>
      <c r="G34" s="142"/>
      <c r="H34" s="143" t="str">
        <f t="array" ref="H34">IFERROR(INDEX('Non-Public Reserve Comparison'!$D$13:$D$371, MATCH(0, IF('ESSER Equitable Services Calc'!$H$13='Non-Public Reserve Comparison'!$B$13:$B$371, COUNTIF('ESSER Equitable Services Calc'!$H$17:$H33, 'Non-Public Reserve Comparison'!$D$13:$D$371), ""), 0))," ")</f>
        <v xml:space="preserve"> </v>
      </c>
      <c r="I34" s="144" t="str">
        <f t="array" ref="I34">IFERROR(INDEX('Non-Public Reserve Comparison'!$C$13:$C$371, MATCH(0, IF('ESSER Equitable Services Calc'!$H$13='Non-Public Reserve Comparison'!$B$13:$B$371, COUNTIF('ESSER Equitable Services Calc'!$I$17:$I33, 'Non-Public Reserve Comparison'!$C$13:$C$371), ""), 0))," ")</f>
        <v xml:space="preserve"> </v>
      </c>
      <c r="J34" s="145" t="str">
        <f>IFERROR(VLOOKUP(I34,'Non-Public Reserve Comparison'!C29:L387,10,FALSE)," ")</f>
        <v xml:space="preserve"> </v>
      </c>
      <c r="K34" s="145" t="str">
        <f>IFERROR(VLOOKUP(I34,'Non-Public Reserve Comparison'!C29:O387,13,FALSE)," ")</f>
        <v xml:space="preserve"> </v>
      </c>
      <c r="L34" s="145" t="str">
        <f t="shared" si="0"/>
        <v xml:space="preserve"> </v>
      </c>
      <c r="M34" s="145" t="str">
        <f t="shared" si="1"/>
        <v xml:space="preserve"> </v>
      </c>
      <c r="N34" s="109"/>
    </row>
    <row r="35" spans="2:14" ht="16.899999999999999">
      <c r="B35" s="121"/>
      <c r="C35" s="122"/>
      <c r="D35" s="122"/>
      <c r="E35" s="122"/>
      <c r="F35" s="122"/>
      <c r="G35" s="142"/>
      <c r="H35" s="143" t="str">
        <f t="array" ref="H35">IFERROR(INDEX('Non-Public Reserve Comparison'!$D$13:$D$371, MATCH(0, IF('ESSER Equitable Services Calc'!$H$13='Non-Public Reserve Comparison'!$B$13:$B$371, COUNTIF('ESSER Equitable Services Calc'!$H$17:$H34, 'Non-Public Reserve Comparison'!$D$13:$D$371), ""), 0))," ")</f>
        <v xml:space="preserve"> </v>
      </c>
      <c r="I35" s="144" t="str">
        <f t="array" ref="I35">IFERROR(INDEX('Non-Public Reserve Comparison'!$C$13:$C$371, MATCH(0, IF('ESSER Equitable Services Calc'!$H$13='Non-Public Reserve Comparison'!$B$13:$B$371, COUNTIF('ESSER Equitable Services Calc'!$I$17:$I34, 'Non-Public Reserve Comparison'!$C$13:$C$371), ""), 0))," ")</f>
        <v xml:space="preserve"> </v>
      </c>
      <c r="J35" s="145" t="str">
        <f>IFERROR(VLOOKUP(I35,'Non-Public Reserve Comparison'!C30:L388,10,FALSE)," ")</f>
        <v xml:space="preserve"> </v>
      </c>
      <c r="K35" s="145" t="str">
        <f>IFERROR(VLOOKUP(I35,'Non-Public Reserve Comparison'!C30:O388,13,FALSE)," ")</f>
        <v xml:space="preserve"> </v>
      </c>
      <c r="L35" s="145" t="str">
        <f t="shared" si="0"/>
        <v xml:space="preserve"> </v>
      </c>
      <c r="M35" s="145" t="str">
        <f t="shared" si="1"/>
        <v xml:space="preserve"> </v>
      </c>
      <c r="N35" s="109"/>
    </row>
    <row r="36" spans="2:14" ht="16.899999999999999">
      <c r="B36" s="121"/>
      <c r="C36" s="122"/>
      <c r="D36" s="122"/>
      <c r="E36" s="122"/>
      <c r="F36" s="122"/>
      <c r="G36" s="142"/>
      <c r="H36" s="143" t="str">
        <f t="array" ref="H36">IFERROR(INDEX('Non-Public Reserve Comparison'!$D$13:$D$371, MATCH(0, IF('ESSER Equitable Services Calc'!$H$13='Non-Public Reserve Comparison'!$B$13:$B$371, COUNTIF('ESSER Equitable Services Calc'!$H$17:$H35, 'Non-Public Reserve Comparison'!$D$13:$D$371), ""), 0))," ")</f>
        <v xml:space="preserve"> </v>
      </c>
      <c r="I36" s="144" t="str">
        <f t="array" ref="I36">IFERROR(INDEX('Non-Public Reserve Comparison'!$C$13:$C$371, MATCH(0, IF('ESSER Equitable Services Calc'!$H$13='Non-Public Reserve Comparison'!$B$13:$B$371, COUNTIF('ESSER Equitable Services Calc'!$I$17:$I35, 'Non-Public Reserve Comparison'!$C$13:$C$371), ""), 0))," ")</f>
        <v xml:space="preserve"> </v>
      </c>
      <c r="J36" s="145" t="str">
        <f>IFERROR(VLOOKUP(I36,'Non-Public Reserve Comparison'!C31:L389,10,FALSE)," ")</f>
        <v xml:space="preserve"> </v>
      </c>
      <c r="K36" s="145" t="str">
        <f>IFERROR(VLOOKUP(I36,'Non-Public Reserve Comparison'!C31:O389,13,FALSE)," ")</f>
        <v xml:space="preserve"> </v>
      </c>
      <c r="L36" s="145" t="str">
        <f t="shared" si="0"/>
        <v xml:space="preserve"> </v>
      </c>
      <c r="M36" s="145" t="str">
        <f t="shared" si="1"/>
        <v xml:space="preserve"> </v>
      </c>
      <c r="N36" s="109"/>
    </row>
    <row r="37" spans="2:14" ht="16.899999999999999">
      <c r="B37" s="121"/>
      <c r="C37" s="122"/>
      <c r="D37" s="122"/>
      <c r="E37" s="122"/>
      <c r="F37" s="122"/>
      <c r="G37" s="142"/>
      <c r="H37" s="143" t="str">
        <f t="array" ref="H37">IFERROR(INDEX('Non-Public Reserve Comparison'!$D$13:$D$371, MATCH(0, IF('ESSER Equitable Services Calc'!$H$13='Non-Public Reserve Comparison'!$B$13:$B$371, COUNTIF('ESSER Equitable Services Calc'!$H$17:$H36, 'Non-Public Reserve Comparison'!$D$13:$D$371), ""), 0))," ")</f>
        <v xml:space="preserve"> </v>
      </c>
      <c r="I37" s="144" t="str">
        <f t="array" ref="I37">IFERROR(INDEX('Non-Public Reserve Comparison'!$C$13:$C$371, MATCH(0, IF('ESSER Equitable Services Calc'!$H$13='Non-Public Reserve Comparison'!$B$13:$B$371, COUNTIF('ESSER Equitable Services Calc'!$I$17:$I36, 'Non-Public Reserve Comparison'!$C$13:$C$371), ""), 0))," ")</f>
        <v xml:space="preserve"> </v>
      </c>
      <c r="J37" s="145" t="str">
        <f>IFERROR(VLOOKUP(I37,'Non-Public Reserve Comparison'!C32:L390,10,FALSE)," ")</f>
        <v xml:space="preserve"> </v>
      </c>
      <c r="K37" s="145" t="str">
        <f>IFERROR(VLOOKUP(I37,'Non-Public Reserve Comparison'!C32:O390,13,FALSE)," ")</f>
        <v xml:space="preserve"> </v>
      </c>
      <c r="L37" s="145" t="str">
        <f t="shared" si="0"/>
        <v xml:space="preserve"> </v>
      </c>
      <c r="M37" s="145" t="str">
        <f t="shared" si="1"/>
        <v xml:space="preserve"> </v>
      </c>
      <c r="N37" s="109"/>
    </row>
    <row r="38" spans="2:14" ht="16.899999999999999">
      <c r="B38" s="121"/>
      <c r="C38" s="122"/>
      <c r="D38" s="122"/>
      <c r="E38" s="122"/>
      <c r="F38" s="122"/>
      <c r="G38" s="142"/>
      <c r="H38" s="143" t="str">
        <f t="array" ref="H38">IFERROR(INDEX('Non-Public Reserve Comparison'!$D$13:$D$371, MATCH(0, IF('ESSER Equitable Services Calc'!$H$13='Non-Public Reserve Comparison'!$B$13:$B$371, COUNTIF('ESSER Equitable Services Calc'!$H$17:$H37, 'Non-Public Reserve Comparison'!$D$13:$D$371), ""), 0))," ")</f>
        <v xml:space="preserve"> </v>
      </c>
      <c r="I38" s="144" t="str">
        <f t="array" ref="I38">IFERROR(INDEX('Non-Public Reserve Comparison'!$C$13:$C$371, MATCH(0, IF('ESSER Equitable Services Calc'!$H$13='Non-Public Reserve Comparison'!$B$13:$B$371, COUNTIF('ESSER Equitable Services Calc'!$I$17:$I37, 'Non-Public Reserve Comparison'!$C$13:$C$371), ""), 0))," ")</f>
        <v xml:space="preserve"> </v>
      </c>
      <c r="J38" s="145" t="str">
        <f>IFERROR(VLOOKUP(I38,'Non-Public Reserve Comparison'!C33:L391,10,FALSE)," ")</f>
        <v xml:space="preserve"> </v>
      </c>
      <c r="K38" s="145" t="str">
        <f>IFERROR(VLOOKUP(I38,'Non-Public Reserve Comparison'!C33:O391,13,FALSE)," ")</f>
        <v xml:space="preserve"> </v>
      </c>
      <c r="L38" s="145" t="str">
        <f t="shared" si="0"/>
        <v xml:space="preserve"> </v>
      </c>
      <c r="M38" s="145" t="str">
        <f t="shared" si="1"/>
        <v xml:space="preserve"> </v>
      </c>
      <c r="N38" s="109"/>
    </row>
    <row r="39" spans="2:14" ht="16.899999999999999">
      <c r="B39" s="121"/>
      <c r="C39" s="122"/>
      <c r="D39" s="122"/>
      <c r="E39" s="122"/>
      <c r="F39" s="122"/>
      <c r="G39" s="142"/>
      <c r="H39" s="143" t="str">
        <f t="array" ref="H39">IFERROR(INDEX('Non-Public Reserve Comparison'!$D$13:$D$371, MATCH(0, IF('ESSER Equitable Services Calc'!$H$13='Non-Public Reserve Comparison'!$B$13:$B$371, COUNTIF('ESSER Equitable Services Calc'!$H$17:$H38, 'Non-Public Reserve Comparison'!$D$13:$D$371), ""), 0))," ")</f>
        <v xml:space="preserve"> </v>
      </c>
      <c r="I39" s="144" t="str">
        <f t="array" ref="I39">IFERROR(INDEX('Non-Public Reserve Comparison'!$C$13:$C$371, MATCH(0, IF('ESSER Equitable Services Calc'!$H$13='Non-Public Reserve Comparison'!$B$13:$B$371, COUNTIF('ESSER Equitable Services Calc'!$I$17:$I38, 'Non-Public Reserve Comparison'!$C$13:$C$371), ""), 0))," ")</f>
        <v xml:space="preserve"> </v>
      </c>
      <c r="J39" s="145" t="str">
        <f>IFERROR(VLOOKUP(I39,'Non-Public Reserve Comparison'!C34:L392,10,FALSE)," ")</f>
        <v xml:space="preserve"> </v>
      </c>
      <c r="K39" s="145" t="str">
        <f>IFERROR(VLOOKUP(I39,'Non-Public Reserve Comparison'!C34:O392,13,FALSE)," ")</f>
        <v xml:space="preserve"> </v>
      </c>
      <c r="L39" s="145" t="str">
        <f t="shared" si="0"/>
        <v xml:space="preserve"> </v>
      </c>
      <c r="M39" s="145" t="str">
        <f t="shared" si="1"/>
        <v xml:space="preserve"> </v>
      </c>
      <c r="N39" s="109"/>
    </row>
    <row r="40" spans="2:14" ht="16.899999999999999">
      <c r="B40" s="121"/>
      <c r="C40" s="122"/>
      <c r="D40" s="122"/>
      <c r="E40" s="122"/>
      <c r="F40" s="122"/>
      <c r="G40" s="142"/>
      <c r="H40" s="143" t="str">
        <f t="array" ref="H40">IFERROR(INDEX('Non-Public Reserve Comparison'!$D$13:$D$371, MATCH(0, IF('ESSER Equitable Services Calc'!$H$13='Non-Public Reserve Comparison'!$B$13:$B$371, COUNTIF('ESSER Equitable Services Calc'!$H$17:$H39, 'Non-Public Reserve Comparison'!$D$13:$D$371), ""), 0))," ")</f>
        <v xml:space="preserve"> </v>
      </c>
      <c r="I40" s="144" t="str">
        <f t="array" ref="I40">IFERROR(INDEX('Non-Public Reserve Comparison'!$C$13:$C$371, MATCH(0, IF('ESSER Equitable Services Calc'!$H$13='Non-Public Reserve Comparison'!$B$13:$B$371, COUNTIF('ESSER Equitable Services Calc'!$I$17:$I39, 'Non-Public Reserve Comparison'!$C$13:$C$371), ""), 0))," ")</f>
        <v xml:space="preserve"> </v>
      </c>
      <c r="J40" s="145" t="str">
        <f>IFERROR(VLOOKUP(I40,'Non-Public Reserve Comparison'!C35:L393,10,FALSE)," ")</f>
        <v xml:space="preserve"> </v>
      </c>
      <c r="K40" s="145" t="str">
        <f>IFERROR(VLOOKUP(I40,'Non-Public Reserve Comparison'!C35:O393,13,FALSE)," ")</f>
        <v xml:space="preserve"> </v>
      </c>
      <c r="L40" s="145" t="str">
        <f t="shared" si="0"/>
        <v xml:space="preserve"> </v>
      </c>
      <c r="M40" s="145" t="str">
        <f t="shared" si="1"/>
        <v xml:space="preserve"> </v>
      </c>
      <c r="N40" s="109"/>
    </row>
    <row r="41" spans="2:14" ht="16.899999999999999">
      <c r="B41" s="121"/>
      <c r="C41" s="122"/>
      <c r="D41" s="122"/>
      <c r="E41" s="122"/>
      <c r="F41" s="122"/>
      <c r="G41" s="142"/>
      <c r="H41" s="143" t="str">
        <f t="array" ref="H41">IFERROR(INDEX('Non-Public Reserve Comparison'!$D$13:$D$371, MATCH(0, IF('ESSER Equitable Services Calc'!$H$13='Non-Public Reserve Comparison'!$B$13:$B$371, COUNTIF('ESSER Equitable Services Calc'!$H$17:$H40, 'Non-Public Reserve Comparison'!$D$13:$D$371), ""), 0))," ")</f>
        <v xml:space="preserve"> </v>
      </c>
      <c r="I41" s="144" t="str">
        <f t="array" ref="I41">IFERROR(INDEX('Non-Public Reserve Comparison'!$C$13:$C$371, MATCH(0, IF('ESSER Equitable Services Calc'!$H$13='Non-Public Reserve Comparison'!$B$13:$B$371, COUNTIF('ESSER Equitable Services Calc'!$I$17:$I40, 'Non-Public Reserve Comparison'!$C$13:$C$371), ""), 0))," ")</f>
        <v xml:space="preserve"> </v>
      </c>
      <c r="J41" s="145" t="str">
        <f>IFERROR(VLOOKUP(I41,'Non-Public Reserve Comparison'!C36:L394,10,FALSE)," ")</f>
        <v xml:space="preserve"> </v>
      </c>
      <c r="K41" s="145" t="str">
        <f>IFERROR(VLOOKUP(I41,'Non-Public Reserve Comparison'!C36:O394,13,FALSE)," ")</f>
        <v xml:space="preserve"> </v>
      </c>
      <c r="L41" s="145" t="str">
        <f t="shared" si="0"/>
        <v xml:space="preserve"> </v>
      </c>
      <c r="M41" s="145" t="str">
        <f t="shared" si="1"/>
        <v xml:space="preserve"> </v>
      </c>
      <c r="N41" s="109"/>
    </row>
    <row r="42" spans="2:14" ht="16.899999999999999">
      <c r="B42" s="121"/>
      <c r="C42" s="122"/>
      <c r="D42" s="122"/>
      <c r="E42" s="122"/>
      <c r="F42" s="122"/>
      <c r="G42" s="142"/>
      <c r="H42" s="143" t="str">
        <f t="array" ref="H42">IFERROR(INDEX('Non-Public Reserve Comparison'!$D$13:$D$371, MATCH(0, IF('ESSER Equitable Services Calc'!$H$13='Non-Public Reserve Comparison'!$B$13:$B$371, COUNTIF('ESSER Equitable Services Calc'!$H$17:$H41, 'Non-Public Reserve Comparison'!$D$13:$D$371), ""), 0))," ")</f>
        <v xml:space="preserve"> </v>
      </c>
      <c r="I42" s="144" t="str">
        <f t="array" ref="I42">IFERROR(INDEX('Non-Public Reserve Comparison'!$C$13:$C$371, MATCH(0, IF('ESSER Equitable Services Calc'!$H$13='Non-Public Reserve Comparison'!$B$13:$B$371, COUNTIF('ESSER Equitable Services Calc'!$I$17:$I41, 'Non-Public Reserve Comparison'!$C$13:$C$371), ""), 0))," ")</f>
        <v xml:space="preserve"> </v>
      </c>
      <c r="J42" s="145" t="str">
        <f>IFERROR(VLOOKUP(I42,'Non-Public Reserve Comparison'!C37:L395,10,FALSE)," ")</f>
        <v xml:space="preserve"> </v>
      </c>
      <c r="K42" s="145" t="str">
        <f>IFERROR(VLOOKUP(I42,'Non-Public Reserve Comparison'!C37:O395,13,FALSE)," ")</f>
        <v xml:space="preserve"> </v>
      </c>
      <c r="L42" s="145" t="str">
        <f t="shared" si="0"/>
        <v xml:space="preserve"> </v>
      </c>
      <c r="M42" s="145" t="str">
        <f t="shared" si="1"/>
        <v xml:space="preserve"> </v>
      </c>
      <c r="N42" s="109"/>
    </row>
    <row r="43" spans="2:14" ht="16.899999999999999">
      <c r="B43" s="121"/>
      <c r="C43" s="122"/>
      <c r="D43" s="122"/>
      <c r="E43" s="122"/>
      <c r="F43" s="122"/>
      <c r="G43" s="142"/>
      <c r="H43" s="143" t="str">
        <f t="array" ref="H43">IFERROR(INDEX('Non-Public Reserve Comparison'!$D$13:$D$371, MATCH(0, IF('ESSER Equitable Services Calc'!$H$13='Non-Public Reserve Comparison'!$B$13:$B$371, COUNTIF('ESSER Equitable Services Calc'!$H$17:$H42, 'Non-Public Reserve Comparison'!$D$13:$D$371), ""), 0))," ")</f>
        <v xml:space="preserve"> </v>
      </c>
      <c r="I43" s="144" t="str">
        <f t="array" ref="I43">IFERROR(INDEX('Non-Public Reserve Comparison'!$C$13:$C$371, MATCH(0, IF('ESSER Equitable Services Calc'!$H$13='Non-Public Reserve Comparison'!$B$13:$B$371, COUNTIF('ESSER Equitable Services Calc'!$I$17:$I42, 'Non-Public Reserve Comparison'!$C$13:$C$371), ""), 0))," ")</f>
        <v xml:space="preserve"> </v>
      </c>
      <c r="J43" s="145" t="str">
        <f>IFERROR(VLOOKUP(I43,'Non-Public Reserve Comparison'!C38:L396,10,FALSE)," ")</f>
        <v xml:space="preserve"> </v>
      </c>
      <c r="K43" s="145" t="str">
        <f>IFERROR(VLOOKUP(I43,'Non-Public Reserve Comparison'!C38:O396,13,FALSE)," ")</f>
        <v xml:space="preserve"> </v>
      </c>
      <c r="L43" s="145" t="str">
        <f t="shared" si="0"/>
        <v xml:space="preserve"> </v>
      </c>
      <c r="M43" s="145" t="str">
        <f t="shared" si="1"/>
        <v xml:space="preserve"> </v>
      </c>
      <c r="N43" s="109"/>
    </row>
    <row r="44" spans="2:14" ht="16.899999999999999">
      <c r="B44" s="121"/>
      <c r="C44" s="122"/>
      <c r="D44" s="122"/>
      <c r="E44" s="122"/>
      <c r="F44" s="122"/>
      <c r="G44" s="142"/>
      <c r="H44" s="143" t="str">
        <f t="array" ref="H44">IFERROR(INDEX('Non-Public Reserve Comparison'!$D$13:$D$371, MATCH(0, IF('ESSER Equitable Services Calc'!$H$13='Non-Public Reserve Comparison'!$B$13:$B$371, COUNTIF('ESSER Equitable Services Calc'!$H$17:$H43, 'Non-Public Reserve Comparison'!$D$13:$D$371), ""), 0))," ")</f>
        <v xml:space="preserve"> </v>
      </c>
      <c r="I44" s="144" t="str">
        <f t="array" ref="I44">IFERROR(INDEX('Non-Public Reserve Comparison'!$C$13:$C$371, MATCH(0, IF('ESSER Equitable Services Calc'!$H$13='Non-Public Reserve Comparison'!$B$13:$B$371, COUNTIF('ESSER Equitable Services Calc'!$I$17:$I43, 'Non-Public Reserve Comparison'!$C$13:$C$371), ""), 0))," ")</f>
        <v xml:space="preserve"> </v>
      </c>
      <c r="J44" s="145" t="str">
        <f>IFERROR(VLOOKUP(I44,'Non-Public Reserve Comparison'!C39:L397,10,FALSE)," ")</f>
        <v xml:space="preserve"> </v>
      </c>
      <c r="K44" s="145" t="str">
        <f>IFERROR(VLOOKUP(I44,'Non-Public Reserve Comparison'!C39:O397,13,FALSE)," ")</f>
        <v xml:space="preserve"> </v>
      </c>
      <c r="L44" s="145" t="str">
        <f t="shared" si="0"/>
        <v xml:space="preserve"> </v>
      </c>
      <c r="M44" s="145" t="str">
        <f t="shared" si="1"/>
        <v xml:space="preserve"> </v>
      </c>
      <c r="N44" s="109"/>
    </row>
    <row r="45" spans="2:14" ht="16.899999999999999">
      <c r="B45" s="121"/>
      <c r="C45" s="122"/>
      <c r="D45" s="122"/>
      <c r="E45" s="122"/>
      <c r="F45" s="122"/>
      <c r="G45" s="142"/>
      <c r="H45" s="143" t="str">
        <f t="array" ref="H45">IFERROR(INDEX('Non-Public Reserve Comparison'!$D$13:$D$371, MATCH(0, IF('ESSER Equitable Services Calc'!$H$13='Non-Public Reserve Comparison'!$B$13:$B$371, COUNTIF('ESSER Equitable Services Calc'!$H$17:$H44, 'Non-Public Reserve Comparison'!$D$13:$D$371), ""), 0))," ")</f>
        <v xml:space="preserve"> </v>
      </c>
      <c r="I45" s="144" t="str">
        <f t="array" ref="I45">IFERROR(INDEX('Non-Public Reserve Comparison'!$C$13:$C$371, MATCH(0, IF('ESSER Equitable Services Calc'!$H$13='Non-Public Reserve Comparison'!$B$13:$B$371, COUNTIF('ESSER Equitable Services Calc'!$I$17:$I44, 'Non-Public Reserve Comparison'!$C$13:$C$371), ""), 0))," ")</f>
        <v xml:space="preserve"> </v>
      </c>
      <c r="J45" s="145" t="str">
        <f>IFERROR(VLOOKUP(I45,'Non-Public Reserve Comparison'!C40:L398,10,FALSE)," ")</f>
        <v xml:space="preserve"> </v>
      </c>
      <c r="K45" s="145" t="str">
        <f>IFERROR(VLOOKUP(I45,'Non-Public Reserve Comparison'!C40:O398,13,FALSE)," ")</f>
        <v xml:space="preserve"> </v>
      </c>
      <c r="L45" s="145" t="str">
        <f t="shared" si="0"/>
        <v xml:space="preserve"> </v>
      </c>
      <c r="M45" s="145" t="str">
        <f t="shared" si="1"/>
        <v xml:space="preserve"> </v>
      </c>
      <c r="N45" s="109"/>
    </row>
    <row r="46" spans="2:14" ht="16.899999999999999">
      <c r="B46" s="121"/>
      <c r="C46" s="122"/>
      <c r="D46" s="122"/>
      <c r="E46" s="122"/>
      <c r="F46" s="122"/>
      <c r="G46" s="142"/>
      <c r="H46" s="143" t="str">
        <f t="array" ref="H46">IFERROR(INDEX('Non-Public Reserve Comparison'!$D$13:$D$371, MATCH(0, IF('ESSER Equitable Services Calc'!$H$13='Non-Public Reserve Comparison'!$B$13:$B$371, COUNTIF('ESSER Equitable Services Calc'!$H$17:$H45, 'Non-Public Reserve Comparison'!$D$13:$D$371), ""), 0))," ")</f>
        <v xml:space="preserve"> </v>
      </c>
      <c r="I46" s="144" t="str">
        <f t="array" ref="I46">IFERROR(INDEX('Non-Public Reserve Comparison'!$C$13:$C$371, MATCH(0, IF('ESSER Equitable Services Calc'!$H$13='Non-Public Reserve Comparison'!$B$13:$B$371, COUNTIF('ESSER Equitable Services Calc'!$I$17:$I45, 'Non-Public Reserve Comparison'!$C$13:$C$371), ""), 0))," ")</f>
        <v xml:space="preserve"> </v>
      </c>
      <c r="J46" s="145" t="str">
        <f>IFERROR(VLOOKUP(I46,'Non-Public Reserve Comparison'!C41:L399,10,FALSE)," ")</f>
        <v xml:space="preserve"> </v>
      </c>
      <c r="K46" s="145" t="str">
        <f>IFERROR(VLOOKUP(I46,'Non-Public Reserve Comparison'!C41:O399,13,FALSE)," ")</f>
        <v xml:space="preserve"> </v>
      </c>
      <c r="L46" s="145" t="str">
        <f t="shared" si="0"/>
        <v xml:space="preserve"> </v>
      </c>
      <c r="M46" s="145" t="str">
        <f t="shared" si="1"/>
        <v xml:space="preserve"> </v>
      </c>
      <c r="N46" s="109"/>
    </row>
    <row r="47" spans="2:14" ht="16.899999999999999">
      <c r="B47" s="121"/>
      <c r="C47" s="122"/>
      <c r="D47" s="122"/>
      <c r="E47" s="122"/>
      <c r="F47" s="122"/>
      <c r="G47" s="142"/>
      <c r="H47" s="143" t="str">
        <f t="array" ref="H47">IFERROR(INDEX('Non-Public Reserve Comparison'!$D$13:$D$371, MATCH(0, IF('ESSER Equitable Services Calc'!$H$13='Non-Public Reserve Comparison'!$B$13:$B$371, COUNTIF('ESSER Equitable Services Calc'!$H$17:$H46, 'Non-Public Reserve Comparison'!$D$13:$D$371), ""), 0))," ")</f>
        <v xml:space="preserve"> </v>
      </c>
      <c r="I47" s="144" t="str">
        <f t="array" ref="I47">IFERROR(INDEX('Non-Public Reserve Comparison'!$C$13:$C$371, MATCH(0, IF('ESSER Equitable Services Calc'!$H$13='Non-Public Reserve Comparison'!$B$13:$B$371, COUNTIF('ESSER Equitable Services Calc'!$I$17:$I46, 'Non-Public Reserve Comparison'!$C$13:$C$371), ""), 0))," ")</f>
        <v xml:space="preserve"> </v>
      </c>
      <c r="J47" s="145" t="str">
        <f>IFERROR(VLOOKUP(I47,'Non-Public Reserve Comparison'!C42:L400,10,FALSE)," ")</f>
        <v xml:space="preserve"> </v>
      </c>
      <c r="K47" s="145" t="str">
        <f>IFERROR(VLOOKUP(I47,'Non-Public Reserve Comparison'!C42:O400,13,FALSE)," ")</f>
        <v xml:space="preserve"> </v>
      </c>
      <c r="L47" s="145" t="str">
        <f t="shared" si="0"/>
        <v xml:space="preserve"> </v>
      </c>
      <c r="M47" s="145" t="str">
        <f t="shared" si="1"/>
        <v xml:space="preserve"> </v>
      </c>
      <c r="N47" s="109"/>
    </row>
    <row r="48" spans="2:14" ht="16.899999999999999">
      <c r="B48" s="121"/>
      <c r="C48" s="122"/>
      <c r="D48" s="122"/>
      <c r="E48" s="122"/>
      <c r="F48" s="122"/>
      <c r="G48" s="142"/>
      <c r="H48" s="143" t="str">
        <f t="array" ref="H48">IFERROR(INDEX('Non-Public Reserve Comparison'!$D$13:$D$371, MATCH(0, IF('ESSER Equitable Services Calc'!$H$13='Non-Public Reserve Comparison'!$B$13:$B$371, COUNTIF('ESSER Equitable Services Calc'!$H$17:$H47, 'Non-Public Reserve Comparison'!$D$13:$D$371), ""), 0))," ")</f>
        <v xml:space="preserve"> </v>
      </c>
      <c r="I48" s="144" t="str">
        <f t="array" ref="I48">IFERROR(INDEX('Non-Public Reserve Comparison'!$C$13:$C$371, MATCH(0, IF('ESSER Equitable Services Calc'!$H$13='Non-Public Reserve Comparison'!$B$13:$B$371, COUNTIF('ESSER Equitable Services Calc'!$I$17:$I47, 'Non-Public Reserve Comparison'!$C$13:$C$371), ""), 0))," ")</f>
        <v xml:space="preserve"> </v>
      </c>
      <c r="J48" s="145" t="str">
        <f>IFERROR(VLOOKUP(I48,'Non-Public Reserve Comparison'!C43:L401,10,FALSE)," ")</f>
        <v xml:space="preserve"> </v>
      </c>
      <c r="K48" s="145" t="str">
        <f>IFERROR(VLOOKUP(I48,'Non-Public Reserve Comparison'!C43:O401,13,FALSE)," ")</f>
        <v xml:space="preserve"> </v>
      </c>
      <c r="L48" s="145" t="str">
        <f t="shared" si="0"/>
        <v xml:space="preserve"> </v>
      </c>
      <c r="M48" s="145" t="str">
        <f t="shared" si="1"/>
        <v xml:space="preserve"> </v>
      </c>
      <c r="N48" s="109"/>
    </row>
    <row r="49" spans="2:14" ht="16.899999999999999">
      <c r="B49" s="121"/>
      <c r="C49" s="122"/>
      <c r="D49" s="122"/>
      <c r="E49" s="122"/>
      <c r="F49" s="122"/>
      <c r="G49" s="142"/>
      <c r="H49" s="143" t="str">
        <f t="array" ref="H49">IFERROR(INDEX('Non-Public Reserve Comparison'!$D$13:$D$371, MATCH(0, IF('ESSER Equitable Services Calc'!$H$13='Non-Public Reserve Comparison'!$B$13:$B$371, COUNTIF('ESSER Equitable Services Calc'!$H$17:$H48, 'Non-Public Reserve Comparison'!$D$13:$D$371), ""), 0))," ")</f>
        <v xml:space="preserve"> </v>
      </c>
      <c r="I49" s="144" t="str">
        <f t="array" ref="I49">IFERROR(INDEX('Non-Public Reserve Comparison'!$C$13:$C$371, MATCH(0, IF('ESSER Equitable Services Calc'!$H$13='Non-Public Reserve Comparison'!$B$13:$B$371, COUNTIF('ESSER Equitable Services Calc'!$I$17:$I48, 'Non-Public Reserve Comparison'!$C$13:$C$371), ""), 0))," ")</f>
        <v xml:space="preserve"> </v>
      </c>
      <c r="J49" s="145" t="str">
        <f>IFERROR(VLOOKUP(I49,'Non-Public Reserve Comparison'!C44:L402,10,FALSE)," ")</f>
        <v xml:space="preserve"> </v>
      </c>
      <c r="K49" s="145" t="str">
        <f>IFERROR(VLOOKUP(I49,'Non-Public Reserve Comparison'!C44:O402,13,FALSE)," ")</f>
        <v xml:space="preserve"> </v>
      </c>
      <c r="L49" s="145" t="str">
        <f t="shared" si="0"/>
        <v xml:space="preserve"> </v>
      </c>
      <c r="M49" s="145" t="str">
        <f t="shared" si="1"/>
        <v xml:space="preserve"> </v>
      </c>
      <c r="N49" s="109"/>
    </row>
    <row r="50" spans="2:14" ht="16.899999999999999">
      <c r="B50" s="121"/>
      <c r="C50" s="122"/>
      <c r="D50" s="122"/>
      <c r="E50" s="122"/>
      <c r="F50" s="122"/>
      <c r="G50" s="142"/>
      <c r="H50" s="143" t="str">
        <f t="array" ref="H50">IFERROR(INDEX('Non-Public Reserve Comparison'!$D$13:$D$371, MATCH(0, IF('ESSER Equitable Services Calc'!$H$13='Non-Public Reserve Comparison'!$B$13:$B$371, COUNTIF('ESSER Equitable Services Calc'!$H$17:$H49, 'Non-Public Reserve Comparison'!$D$13:$D$371), ""), 0))," ")</f>
        <v xml:space="preserve"> </v>
      </c>
      <c r="I50" s="144" t="str">
        <f t="array" ref="I50">IFERROR(INDEX('Non-Public Reserve Comparison'!$C$13:$C$371, MATCH(0, IF('ESSER Equitable Services Calc'!$H$13='Non-Public Reserve Comparison'!$B$13:$B$371, COUNTIF('ESSER Equitable Services Calc'!$I$17:$I49, 'Non-Public Reserve Comparison'!$C$13:$C$371), ""), 0))," ")</f>
        <v xml:space="preserve"> </v>
      </c>
      <c r="J50" s="145" t="str">
        <f>IFERROR(VLOOKUP(I50,'Non-Public Reserve Comparison'!C45:L403,10,FALSE)," ")</f>
        <v xml:space="preserve"> </v>
      </c>
      <c r="K50" s="145" t="str">
        <f>IFERROR(VLOOKUP(I50,'Non-Public Reserve Comparison'!C45:O403,13,FALSE)," ")</f>
        <v xml:space="preserve"> </v>
      </c>
      <c r="L50" s="145" t="str">
        <f t="shared" si="0"/>
        <v xml:space="preserve"> </v>
      </c>
      <c r="M50" s="145" t="str">
        <f t="shared" si="1"/>
        <v xml:space="preserve"> </v>
      </c>
      <c r="N50" s="109"/>
    </row>
    <row r="51" spans="2:14" ht="16.899999999999999">
      <c r="B51" s="121"/>
      <c r="C51" s="122"/>
      <c r="D51" s="122"/>
      <c r="E51" s="122"/>
      <c r="F51" s="122"/>
      <c r="G51" s="142"/>
      <c r="H51" s="143" t="str">
        <f t="array" ref="H51">IFERROR(INDEX('Non-Public Reserve Comparison'!$D$13:$D$371, MATCH(0, IF('ESSER Equitable Services Calc'!$H$13='Non-Public Reserve Comparison'!$B$13:$B$371, COUNTIF('ESSER Equitable Services Calc'!$H$17:$H50, 'Non-Public Reserve Comparison'!$D$13:$D$371), ""), 0))," ")</f>
        <v xml:space="preserve"> </v>
      </c>
      <c r="I51" s="144" t="str">
        <f t="array" ref="I51">IFERROR(INDEX('Non-Public Reserve Comparison'!$C$13:$C$371, MATCH(0, IF('ESSER Equitable Services Calc'!$H$13='Non-Public Reserve Comparison'!$B$13:$B$371, COUNTIF('ESSER Equitable Services Calc'!$I$17:$I50, 'Non-Public Reserve Comparison'!$C$13:$C$371), ""), 0))," ")</f>
        <v xml:space="preserve"> </v>
      </c>
      <c r="J51" s="145" t="str">
        <f>IFERROR(VLOOKUP(I51,'Non-Public Reserve Comparison'!C46:L404,10,FALSE)," ")</f>
        <v xml:space="preserve"> </v>
      </c>
      <c r="K51" s="145" t="str">
        <f>IFERROR(VLOOKUP(I51,'Non-Public Reserve Comparison'!C46:O404,13,FALSE)," ")</f>
        <v xml:space="preserve"> </v>
      </c>
      <c r="L51" s="145" t="str">
        <f t="shared" si="0"/>
        <v xml:space="preserve"> </v>
      </c>
      <c r="M51" s="145" t="str">
        <f t="shared" si="1"/>
        <v xml:space="preserve"> </v>
      </c>
      <c r="N51" s="109"/>
    </row>
    <row r="52" spans="2:14" ht="14.65" thickBot="1">
      <c r="B52" s="121"/>
      <c r="C52" s="122"/>
      <c r="D52" s="122"/>
      <c r="E52" s="122"/>
      <c r="F52" s="122"/>
      <c r="G52" s="122"/>
      <c r="H52" s="148"/>
      <c r="I52" s="139"/>
      <c r="J52" s="149">
        <f>SUM(J18:J51)</f>
        <v>0</v>
      </c>
      <c r="K52" s="149">
        <f>SUM(K18:K51)</f>
        <v>0</v>
      </c>
      <c r="L52" s="149">
        <f>SUM(L18:L51)</f>
        <v>0</v>
      </c>
      <c r="M52" s="149">
        <f>SUM(M18:M51)</f>
        <v>0</v>
      </c>
      <c r="N52" s="109"/>
    </row>
    <row r="53" spans="2:14" ht="14.65" thickTop="1">
      <c r="B53" s="121"/>
      <c r="C53" s="122"/>
      <c r="D53" s="122"/>
      <c r="E53" s="122"/>
      <c r="F53" s="122"/>
      <c r="G53" s="122"/>
      <c r="H53" s="148"/>
      <c r="I53" s="139"/>
      <c r="J53" s="150"/>
      <c r="K53" s="150"/>
      <c r="L53" s="150"/>
      <c r="M53" s="150"/>
      <c r="N53" s="109"/>
    </row>
    <row r="54" spans="2:14">
      <c r="B54" s="121"/>
      <c r="C54" s="122"/>
      <c r="D54" s="122"/>
      <c r="E54" s="122"/>
      <c r="F54" s="122"/>
      <c r="G54" s="122"/>
      <c r="H54" s="148"/>
      <c r="I54" s="139"/>
      <c r="J54" s="150"/>
      <c r="K54" s="150"/>
      <c r="L54" s="150"/>
      <c r="M54" s="150"/>
      <c r="N54" s="109"/>
    </row>
    <row r="55" spans="2:14" ht="7.7" customHeight="1">
      <c r="B55" s="121"/>
      <c r="C55" s="122"/>
      <c r="D55" s="122"/>
      <c r="E55" s="122"/>
      <c r="F55" s="122"/>
      <c r="G55" s="122"/>
      <c r="H55" s="148"/>
      <c r="I55" s="139"/>
      <c r="J55" s="150"/>
      <c r="K55" s="150"/>
      <c r="L55" s="150"/>
      <c r="M55" s="150"/>
      <c r="N55" s="109"/>
    </row>
    <row r="56" spans="2:14" ht="23.35" customHeight="1">
      <c r="B56" s="121"/>
      <c r="C56" s="126"/>
      <c r="D56" s="127" t="s">
        <v>907</v>
      </c>
      <c r="E56" s="122"/>
      <c r="F56" s="122"/>
      <c r="G56" s="122"/>
      <c r="H56" s="123"/>
      <c r="I56" s="122"/>
      <c r="J56" s="122"/>
      <c r="K56" s="122"/>
      <c r="L56" s="122"/>
      <c r="M56" s="122"/>
      <c r="N56" s="109"/>
    </row>
    <row r="57" spans="2:14" ht="16.899999999999999">
      <c r="B57" s="121"/>
      <c r="C57" s="122"/>
      <c r="D57" s="129" t="s">
        <v>911</v>
      </c>
      <c r="E57" s="122"/>
      <c r="F57" s="122"/>
      <c r="G57" s="122"/>
      <c r="H57" s="123"/>
      <c r="I57" s="122"/>
      <c r="J57" s="122"/>
      <c r="K57" s="122"/>
      <c r="L57" s="122"/>
      <c r="M57" s="122"/>
      <c r="N57" s="109"/>
    </row>
    <row r="58" spans="2:14">
      <c r="B58" s="121"/>
      <c r="C58" s="122"/>
      <c r="D58" s="122"/>
      <c r="E58" s="122"/>
      <c r="F58" s="122"/>
      <c r="G58" s="122"/>
      <c r="H58" s="123"/>
      <c r="I58" s="122"/>
      <c r="J58" s="122"/>
      <c r="K58" s="122"/>
      <c r="L58" s="122"/>
      <c r="M58" s="122"/>
      <c r="N58" s="109"/>
    </row>
    <row r="59" spans="2:14" ht="15.75">
      <c r="B59" s="121"/>
      <c r="C59" s="122"/>
      <c r="D59" s="151" t="s">
        <v>908</v>
      </c>
      <c r="E59" s="122"/>
      <c r="F59" s="122"/>
      <c r="G59" s="122"/>
      <c r="H59" s="123"/>
      <c r="I59" s="122"/>
      <c r="J59" s="122"/>
      <c r="K59" s="122"/>
      <c r="L59" s="122"/>
      <c r="M59" s="122"/>
      <c r="N59" s="109"/>
    </row>
    <row r="60" spans="2:14" ht="64.349999999999994" customHeight="1">
      <c r="B60" s="121"/>
      <c r="C60" s="122"/>
      <c r="D60" s="189" t="s">
        <v>934</v>
      </c>
      <c r="E60" s="189"/>
      <c r="F60" s="189"/>
      <c r="G60" s="189"/>
      <c r="H60" s="189"/>
      <c r="I60" s="189"/>
      <c r="J60" s="189"/>
      <c r="K60" s="189"/>
      <c r="L60" s="189"/>
      <c r="M60" s="122"/>
      <c r="N60" s="109"/>
    </row>
    <row r="61" spans="2:14" ht="8" customHeight="1">
      <c r="B61" s="121"/>
      <c r="C61" s="122"/>
      <c r="D61" s="122"/>
      <c r="E61" s="122"/>
      <c r="F61" s="122"/>
      <c r="G61" s="122"/>
      <c r="H61" s="123"/>
      <c r="I61" s="122"/>
      <c r="J61" s="122"/>
      <c r="K61" s="122"/>
      <c r="L61" s="122"/>
      <c r="M61" s="122"/>
      <c r="N61" s="109"/>
    </row>
    <row r="62" spans="2:14">
      <c r="B62" s="121"/>
      <c r="C62" s="122"/>
      <c r="D62" s="122"/>
      <c r="E62" s="152" t="s">
        <v>909</v>
      </c>
      <c r="F62" s="152"/>
      <c r="G62" s="122"/>
      <c r="H62" s="123"/>
      <c r="I62" s="122"/>
      <c r="J62" s="122"/>
      <c r="K62" s="122"/>
      <c r="L62" s="122"/>
      <c r="M62" s="122"/>
      <c r="N62" s="109"/>
    </row>
    <row r="63" spans="2:14">
      <c r="B63" s="121"/>
      <c r="C63" s="122"/>
      <c r="D63" s="122"/>
      <c r="E63" s="152" t="s">
        <v>910</v>
      </c>
      <c r="F63" s="152"/>
      <c r="G63" s="122"/>
      <c r="H63" s="123"/>
      <c r="I63" s="122"/>
      <c r="J63" s="122"/>
      <c r="K63" s="122"/>
      <c r="L63" s="122"/>
      <c r="M63" s="122"/>
      <c r="N63" s="109"/>
    </row>
    <row r="64" spans="2:14">
      <c r="B64" s="121"/>
      <c r="C64" s="122"/>
      <c r="D64" s="122"/>
      <c r="E64" s="122"/>
      <c r="F64" s="122"/>
      <c r="G64" s="122"/>
      <c r="H64" s="123"/>
      <c r="I64" s="122"/>
      <c r="J64" s="122"/>
      <c r="K64" s="122"/>
      <c r="L64" s="122"/>
      <c r="M64" s="122"/>
      <c r="N64" s="109"/>
    </row>
    <row r="65" spans="1:163" s="99" customFormat="1" ht="18">
      <c r="A65" s="116"/>
      <c r="B65" s="153"/>
      <c r="C65" s="154"/>
      <c r="D65" s="154"/>
      <c r="E65" s="191" t="s">
        <v>925</v>
      </c>
      <c r="F65" s="192"/>
      <c r="G65" s="155"/>
      <c r="H65" s="194"/>
      <c r="I65" s="194"/>
      <c r="J65" s="194"/>
      <c r="K65" s="194"/>
      <c r="L65" s="194"/>
      <c r="M65" s="174"/>
      <c r="N65" s="11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c r="DM65" s="114"/>
      <c r="DN65" s="114"/>
      <c r="DO65" s="114"/>
      <c r="DP65" s="114"/>
      <c r="DQ65" s="114"/>
      <c r="DR65" s="114"/>
      <c r="DS65" s="114"/>
      <c r="DT65" s="114"/>
      <c r="DU65" s="114"/>
      <c r="DV65" s="114"/>
      <c r="DW65" s="114"/>
      <c r="DX65" s="114"/>
      <c r="DY65" s="114"/>
      <c r="DZ65" s="114"/>
      <c r="EA65" s="114"/>
      <c r="EB65" s="114"/>
      <c r="EC65" s="114"/>
      <c r="ED65" s="114"/>
      <c r="EE65" s="114"/>
      <c r="EF65" s="114"/>
      <c r="EG65" s="114"/>
      <c r="EH65" s="114"/>
      <c r="EI65" s="114"/>
      <c r="EJ65" s="114"/>
      <c r="EK65" s="114"/>
      <c r="EL65" s="114"/>
      <c r="EM65" s="114"/>
      <c r="EN65" s="114"/>
      <c r="EO65" s="114"/>
      <c r="EP65" s="114"/>
      <c r="EQ65" s="114"/>
      <c r="ER65" s="114"/>
      <c r="ES65" s="114"/>
      <c r="ET65" s="114"/>
      <c r="EU65" s="114"/>
      <c r="EV65" s="114"/>
      <c r="EW65" s="114"/>
      <c r="EX65" s="114"/>
      <c r="EY65" s="114"/>
      <c r="EZ65" s="114"/>
      <c r="FA65" s="114"/>
      <c r="FB65" s="114"/>
      <c r="FC65" s="114"/>
      <c r="FD65" s="114"/>
      <c r="FE65" s="114"/>
      <c r="FF65" s="114"/>
      <c r="FG65" s="114"/>
    </row>
    <row r="66" spans="1:163" ht="15.75">
      <c r="B66" s="121"/>
      <c r="C66" s="122"/>
      <c r="D66" s="122"/>
      <c r="E66" s="193" t="s">
        <v>924</v>
      </c>
      <c r="F66" s="193"/>
      <c r="G66" s="122"/>
      <c r="H66" s="195"/>
      <c r="I66" s="195"/>
      <c r="J66" s="195"/>
      <c r="K66" s="195"/>
      <c r="L66" s="195"/>
      <c r="M66" s="133"/>
      <c r="N66" s="109"/>
    </row>
    <row r="67" spans="1:163">
      <c r="B67" s="121"/>
      <c r="C67" s="122"/>
      <c r="D67" s="122"/>
      <c r="E67" s="122"/>
      <c r="F67" s="122"/>
      <c r="G67" s="122"/>
      <c r="H67" s="190"/>
      <c r="I67" s="190"/>
      <c r="J67" s="190"/>
      <c r="K67" s="190"/>
      <c r="L67" s="190"/>
      <c r="M67" s="133"/>
      <c r="N67" s="109"/>
    </row>
    <row r="68" spans="1:163" ht="14.35" customHeight="1">
      <c r="B68" s="121"/>
      <c r="C68" s="122"/>
      <c r="D68" s="156" t="s">
        <v>913</v>
      </c>
      <c r="E68" s="157" t="s">
        <v>922</v>
      </c>
      <c r="F68" s="158" t="str">
        <f>IFERROR(VLOOKUP(H13,'District USED ES vs. Title I ES'!B13:N256,13,FALSE)," ")</f>
        <v xml:space="preserve"> </v>
      </c>
      <c r="G68" s="122"/>
      <c r="H68" s="190"/>
      <c r="I68" s="190"/>
      <c r="J68" s="190"/>
      <c r="K68" s="190"/>
      <c r="L68" s="190"/>
      <c r="M68" s="133"/>
      <c r="N68" s="109"/>
    </row>
    <row r="69" spans="1:163" ht="15.75">
      <c r="B69" s="121"/>
      <c r="C69" s="122"/>
      <c r="D69" s="156" t="s">
        <v>914</v>
      </c>
      <c r="E69" s="157" t="s">
        <v>912</v>
      </c>
      <c r="F69" s="159">
        <f>L52</f>
        <v>0</v>
      </c>
      <c r="G69" s="122"/>
      <c r="H69" s="190"/>
      <c r="I69" s="190"/>
      <c r="J69" s="190"/>
      <c r="K69" s="190"/>
      <c r="L69" s="190"/>
      <c r="M69" s="133"/>
      <c r="N69" s="109"/>
    </row>
    <row r="70" spans="1:163" ht="15.75">
      <c r="B70" s="121"/>
      <c r="C70" s="122"/>
      <c r="D70" s="156" t="s">
        <v>915</v>
      </c>
      <c r="E70" s="157" t="s">
        <v>919</v>
      </c>
      <c r="F70" s="159">
        <f>SUM(F68:F69)</f>
        <v>0</v>
      </c>
      <c r="G70" s="122"/>
      <c r="H70" s="190"/>
      <c r="I70" s="190"/>
      <c r="J70" s="190"/>
      <c r="K70" s="190"/>
      <c r="L70" s="190"/>
      <c r="M70" s="133"/>
      <c r="N70" s="109"/>
    </row>
    <row r="71" spans="1:163" ht="15.75">
      <c r="B71" s="121"/>
      <c r="C71" s="122"/>
      <c r="D71" s="156" t="s">
        <v>916</v>
      </c>
      <c r="E71" s="157" t="s">
        <v>920</v>
      </c>
      <c r="F71" s="160" t="str">
        <f>IFERROR(VLOOKUP(H13,'District USED ES vs. Title I ES'!B13:N256,3,FALSE)," ")</f>
        <v xml:space="preserve"> </v>
      </c>
      <c r="G71" s="122"/>
      <c r="H71" s="190"/>
      <c r="I71" s="190"/>
      <c r="J71" s="190"/>
      <c r="K71" s="190"/>
      <c r="L71" s="190"/>
      <c r="M71" s="133"/>
      <c r="N71" s="109"/>
    </row>
    <row r="72" spans="1:163" ht="15.75">
      <c r="B72" s="121"/>
      <c r="C72" s="122"/>
      <c r="D72" s="156" t="s">
        <v>917</v>
      </c>
      <c r="E72" s="157" t="s">
        <v>921</v>
      </c>
      <c r="F72" s="161" t="str">
        <f>IFERROR(F71/F70," ")</f>
        <v xml:space="preserve"> </v>
      </c>
      <c r="G72" s="122"/>
      <c r="H72" s="175"/>
      <c r="I72" s="133"/>
      <c r="J72" s="133"/>
      <c r="K72" s="133"/>
      <c r="L72" s="180"/>
      <c r="M72" s="133"/>
      <c r="N72" s="109"/>
    </row>
    <row r="73" spans="1:163" ht="15.75">
      <c r="B73" s="121"/>
      <c r="C73" s="122"/>
      <c r="D73" s="156" t="s">
        <v>918</v>
      </c>
      <c r="E73" s="162" t="s">
        <v>926</v>
      </c>
      <c r="F73" s="163" t="str">
        <f>IFERROR(F72*F69," ")</f>
        <v xml:space="preserve"> </v>
      </c>
      <c r="G73" s="122"/>
      <c r="H73" s="176"/>
      <c r="I73" s="133"/>
      <c r="J73" s="133"/>
      <c r="K73" s="133"/>
      <c r="L73" s="181"/>
      <c r="M73" s="133"/>
      <c r="N73" s="109"/>
    </row>
    <row r="74" spans="1:163">
      <c r="B74" s="121"/>
      <c r="C74" s="164"/>
      <c r="D74" s="122"/>
      <c r="E74" s="122"/>
      <c r="F74" s="122"/>
      <c r="G74" s="122"/>
      <c r="H74" s="169"/>
      <c r="I74" s="133"/>
      <c r="J74" s="133"/>
      <c r="K74" s="133"/>
      <c r="L74" s="133"/>
      <c r="M74" s="133"/>
      <c r="N74" s="109"/>
    </row>
    <row r="75" spans="1:163" ht="33.4" customHeight="1">
      <c r="B75" s="121"/>
      <c r="C75" s="164"/>
      <c r="D75" s="122"/>
      <c r="E75" s="165" t="s">
        <v>923</v>
      </c>
      <c r="F75" s="166" t="s">
        <v>927</v>
      </c>
      <c r="G75" s="167"/>
      <c r="H75" s="177"/>
      <c r="I75" s="182"/>
      <c r="J75" s="182"/>
      <c r="K75" s="182"/>
      <c r="L75" s="183"/>
      <c r="M75" s="183"/>
      <c r="N75" s="109"/>
    </row>
    <row r="76" spans="1:163">
      <c r="B76" s="121"/>
      <c r="C76" s="122"/>
      <c r="D76" s="122"/>
      <c r="E76" s="145" t="str">
        <f>IF(G18="x",H18," ")</f>
        <v xml:space="preserve"> </v>
      </c>
      <c r="F76" s="168" t="str">
        <f>IF(G18="x",L18*$F$72," ")</f>
        <v xml:space="preserve"> </v>
      </c>
      <c r="G76" s="122"/>
      <c r="H76" s="169"/>
      <c r="I76" s="133"/>
      <c r="J76" s="133"/>
      <c r="K76" s="133"/>
      <c r="L76" s="184"/>
      <c r="M76" s="185"/>
      <c r="N76" s="109"/>
    </row>
    <row r="77" spans="1:163">
      <c r="B77" s="121"/>
      <c r="C77" s="122"/>
      <c r="D77" s="122"/>
      <c r="E77" s="145" t="str">
        <f t="shared" ref="E77:E109" si="2">IF(G19="x",H19," ")</f>
        <v xml:space="preserve"> </v>
      </c>
      <c r="F77" s="168" t="str">
        <f t="shared" ref="F77:F109" si="3">IF(G19="x",L19*$F$72," ")</f>
        <v xml:space="preserve"> </v>
      </c>
      <c r="G77" s="122"/>
      <c r="H77" s="169"/>
      <c r="I77" s="133"/>
      <c r="J77" s="133"/>
      <c r="K77" s="133"/>
      <c r="L77" s="184"/>
      <c r="M77" s="185"/>
      <c r="N77" s="109"/>
    </row>
    <row r="78" spans="1:163">
      <c r="B78" s="121"/>
      <c r="C78" s="122"/>
      <c r="D78" s="122"/>
      <c r="E78" s="145" t="str">
        <f t="shared" si="2"/>
        <v xml:space="preserve"> </v>
      </c>
      <c r="F78" s="168" t="str">
        <f t="shared" si="3"/>
        <v xml:space="preserve"> </v>
      </c>
      <c r="G78" s="122"/>
      <c r="H78" s="169"/>
      <c r="I78" s="133"/>
      <c r="J78" s="133"/>
      <c r="K78" s="133"/>
      <c r="L78" s="184"/>
      <c r="M78" s="185"/>
      <c r="N78" s="109"/>
    </row>
    <row r="79" spans="1:163">
      <c r="B79" s="121"/>
      <c r="C79" s="122"/>
      <c r="D79" s="122"/>
      <c r="E79" s="145" t="str">
        <f t="shared" si="2"/>
        <v xml:space="preserve"> </v>
      </c>
      <c r="F79" s="168" t="str">
        <f t="shared" si="3"/>
        <v xml:space="preserve"> </v>
      </c>
      <c r="G79" s="122"/>
      <c r="H79" s="169"/>
      <c r="I79" s="133"/>
      <c r="J79" s="133"/>
      <c r="K79" s="133"/>
      <c r="L79" s="184"/>
      <c r="M79" s="185"/>
      <c r="N79" s="109"/>
    </row>
    <row r="80" spans="1:163">
      <c r="B80" s="121"/>
      <c r="C80" s="122"/>
      <c r="D80" s="122"/>
      <c r="E80" s="145" t="str">
        <f t="shared" si="2"/>
        <v xml:space="preserve"> </v>
      </c>
      <c r="F80" s="168" t="str">
        <f t="shared" si="3"/>
        <v xml:space="preserve"> </v>
      </c>
      <c r="G80" s="122"/>
      <c r="H80" s="169"/>
      <c r="I80" s="133"/>
      <c r="J80" s="133"/>
      <c r="K80" s="133"/>
      <c r="L80" s="184"/>
      <c r="M80" s="185"/>
      <c r="N80" s="109"/>
    </row>
    <row r="81" spans="2:14">
      <c r="B81" s="121"/>
      <c r="C81" s="122"/>
      <c r="D81" s="122"/>
      <c r="E81" s="145" t="str">
        <f t="shared" si="2"/>
        <v xml:space="preserve"> </v>
      </c>
      <c r="F81" s="168" t="str">
        <f t="shared" si="3"/>
        <v xml:space="preserve"> </v>
      </c>
      <c r="G81" s="122"/>
      <c r="H81" s="169"/>
      <c r="I81" s="133"/>
      <c r="J81" s="133"/>
      <c r="K81" s="133"/>
      <c r="L81" s="184"/>
      <c r="M81" s="185"/>
      <c r="N81" s="109"/>
    </row>
    <row r="82" spans="2:14">
      <c r="B82" s="121"/>
      <c r="C82" s="122"/>
      <c r="D82" s="122"/>
      <c r="E82" s="145" t="str">
        <f t="shared" si="2"/>
        <v xml:space="preserve"> </v>
      </c>
      <c r="F82" s="168" t="str">
        <f t="shared" si="3"/>
        <v xml:space="preserve"> </v>
      </c>
      <c r="G82" s="122"/>
      <c r="H82" s="169"/>
      <c r="I82" s="133"/>
      <c r="J82" s="133"/>
      <c r="K82" s="133"/>
      <c r="L82" s="184"/>
      <c r="M82" s="185"/>
      <c r="N82" s="109"/>
    </row>
    <row r="83" spans="2:14">
      <c r="B83" s="121"/>
      <c r="C83" s="122"/>
      <c r="D83" s="122"/>
      <c r="E83" s="145" t="str">
        <f t="shared" si="2"/>
        <v xml:space="preserve"> </v>
      </c>
      <c r="F83" s="168" t="str">
        <f t="shared" si="3"/>
        <v xml:space="preserve"> </v>
      </c>
      <c r="G83" s="122"/>
      <c r="H83" s="169"/>
      <c r="I83" s="133"/>
      <c r="J83" s="133"/>
      <c r="K83" s="133"/>
      <c r="L83" s="184"/>
      <c r="M83" s="185"/>
      <c r="N83" s="109"/>
    </row>
    <row r="84" spans="2:14">
      <c r="B84" s="121"/>
      <c r="C84" s="122"/>
      <c r="D84" s="122"/>
      <c r="E84" s="145" t="str">
        <f t="shared" si="2"/>
        <v xml:space="preserve"> </v>
      </c>
      <c r="F84" s="168" t="str">
        <f t="shared" si="3"/>
        <v xml:space="preserve"> </v>
      </c>
      <c r="G84" s="122"/>
      <c r="H84" s="169"/>
      <c r="I84" s="133"/>
      <c r="J84" s="133"/>
      <c r="K84" s="133"/>
      <c r="L84" s="184"/>
      <c r="M84" s="185"/>
      <c r="N84" s="109"/>
    </row>
    <row r="85" spans="2:14">
      <c r="B85" s="121"/>
      <c r="C85" s="122"/>
      <c r="D85" s="122"/>
      <c r="E85" s="145" t="str">
        <f t="shared" si="2"/>
        <v xml:space="preserve"> </v>
      </c>
      <c r="F85" s="168" t="str">
        <f t="shared" si="3"/>
        <v xml:space="preserve"> </v>
      </c>
      <c r="G85" s="122"/>
      <c r="H85" s="169"/>
      <c r="I85" s="133"/>
      <c r="J85" s="133"/>
      <c r="K85" s="133"/>
      <c r="L85" s="184"/>
      <c r="M85" s="185"/>
      <c r="N85" s="109"/>
    </row>
    <row r="86" spans="2:14">
      <c r="B86" s="121"/>
      <c r="C86" s="122"/>
      <c r="D86" s="122"/>
      <c r="E86" s="145" t="str">
        <f t="shared" si="2"/>
        <v xml:space="preserve"> </v>
      </c>
      <c r="F86" s="168" t="str">
        <f t="shared" si="3"/>
        <v xml:space="preserve"> </v>
      </c>
      <c r="G86" s="122"/>
      <c r="H86" s="169"/>
      <c r="I86" s="133"/>
      <c r="J86" s="133"/>
      <c r="K86" s="133"/>
      <c r="L86" s="184"/>
      <c r="M86" s="185"/>
      <c r="N86" s="109"/>
    </row>
    <row r="87" spans="2:14">
      <c r="B87" s="121"/>
      <c r="C87" s="122"/>
      <c r="D87" s="122"/>
      <c r="E87" s="145" t="str">
        <f t="shared" si="2"/>
        <v xml:space="preserve"> </v>
      </c>
      <c r="F87" s="168" t="str">
        <f t="shared" si="3"/>
        <v xml:space="preserve"> </v>
      </c>
      <c r="G87" s="122"/>
      <c r="H87" s="169"/>
      <c r="I87" s="133"/>
      <c r="J87" s="133"/>
      <c r="K87" s="133"/>
      <c r="L87" s="184"/>
      <c r="M87" s="185"/>
      <c r="N87" s="109"/>
    </row>
    <row r="88" spans="2:14">
      <c r="B88" s="121"/>
      <c r="C88" s="122"/>
      <c r="D88" s="122"/>
      <c r="E88" s="145" t="str">
        <f t="shared" si="2"/>
        <v xml:space="preserve"> </v>
      </c>
      <c r="F88" s="168" t="str">
        <f t="shared" si="3"/>
        <v xml:space="preserve"> </v>
      </c>
      <c r="G88" s="122"/>
      <c r="H88" s="169"/>
      <c r="I88" s="133"/>
      <c r="J88" s="133"/>
      <c r="K88" s="133"/>
      <c r="L88" s="184"/>
      <c r="M88" s="185"/>
      <c r="N88" s="109"/>
    </row>
    <row r="89" spans="2:14">
      <c r="B89" s="121"/>
      <c r="C89" s="122"/>
      <c r="D89" s="122"/>
      <c r="E89" s="145" t="str">
        <f t="shared" si="2"/>
        <v xml:space="preserve"> </v>
      </c>
      <c r="F89" s="168" t="str">
        <f t="shared" si="3"/>
        <v xml:space="preserve"> </v>
      </c>
      <c r="G89" s="122"/>
      <c r="H89" s="169"/>
      <c r="I89" s="133"/>
      <c r="J89" s="133"/>
      <c r="K89" s="133"/>
      <c r="L89" s="184"/>
      <c r="M89" s="185"/>
      <c r="N89" s="109"/>
    </row>
    <row r="90" spans="2:14">
      <c r="B90" s="121"/>
      <c r="C90" s="122"/>
      <c r="D90" s="122"/>
      <c r="E90" s="145" t="str">
        <f t="shared" si="2"/>
        <v xml:space="preserve"> </v>
      </c>
      <c r="F90" s="168" t="str">
        <f t="shared" si="3"/>
        <v xml:space="preserve"> </v>
      </c>
      <c r="G90" s="122"/>
      <c r="H90" s="169"/>
      <c r="I90" s="133"/>
      <c r="J90" s="133"/>
      <c r="K90" s="133"/>
      <c r="L90" s="184"/>
      <c r="M90" s="185"/>
      <c r="N90" s="109"/>
    </row>
    <row r="91" spans="2:14">
      <c r="B91" s="121"/>
      <c r="C91" s="122"/>
      <c r="D91" s="122"/>
      <c r="E91" s="145" t="str">
        <f t="shared" si="2"/>
        <v xml:space="preserve"> </v>
      </c>
      <c r="F91" s="168" t="str">
        <f t="shared" si="3"/>
        <v xml:space="preserve"> </v>
      </c>
      <c r="G91" s="122"/>
      <c r="H91" s="169"/>
      <c r="I91" s="133"/>
      <c r="J91" s="133"/>
      <c r="K91" s="133"/>
      <c r="L91" s="184"/>
      <c r="M91" s="185"/>
      <c r="N91" s="109"/>
    </row>
    <row r="92" spans="2:14">
      <c r="B92" s="121"/>
      <c r="C92" s="122"/>
      <c r="D92" s="122"/>
      <c r="E92" s="145" t="str">
        <f t="shared" si="2"/>
        <v xml:space="preserve"> </v>
      </c>
      <c r="F92" s="168" t="str">
        <f t="shared" si="3"/>
        <v xml:space="preserve"> </v>
      </c>
      <c r="G92" s="122"/>
      <c r="H92" s="169"/>
      <c r="I92" s="133"/>
      <c r="J92" s="133"/>
      <c r="K92" s="133"/>
      <c r="L92" s="184"/>
      <c r="M92" s="185"/>
      <c r="N92" s="109"/>
    </row>
    <row r="93" spans="2:14">
      <c r="B93" s="121"/>
      <c r="C93" s="122"/>
      <c r="D93" s="122"/>
      <c r="E93" s="145" t="str">
        <f t="shared" si="2"/>
        <v xml:space="preserve"> </v>
      </c>
      <c r="F93" s="168" t="str">
        <f t="shared" si="3"/>
        <v xml:space="preserve"> </v>
      </c>
      <c r="G93" s="122"/>
      <c r="H93" s="169"/>
      <c r="I93" s="133"/>
      <c r="J93" s="133"/>
      <c r="K93" s="133"/>
      <c r="L93" s="184"/>
      <c r="M93" s="185"/>
      <c r="N93" s="109"/>
    </row>
    <row r="94" spans="2:14">
      <c r="B94" s="121"/>
      <c r="C94" s="122"/>
      <c r="D94" s="122"/>
      <c r="E94" s="145" t="str">
        <f t="shared" si="2"/>
        <v xml:space="preserve"> </v>
      </c>
      <c r="F94" s="168" t="str">
        <f t="shared" si="3"/>
        <v xml:space="preserve"> </v>
      </c>
      <c r="G94" s="122"/>
      <c r="H94" s="169"/>
      <c r="I94" s="133"/>
      <c r="J94" s="133"/>
      <c r="K94" s="133"/>
      <c r="L94" s="184"/>
      <c r="M94" s="185"/>
      <c r="N94" s="109"/>
    </row>
    <row r="95" spans="2:14">
      <c r="B95" s="121"/>
      <c r="C95" s="122"/>
      <c r="D95" s="122"/>
      <c r="E95" s="145" t="str">
        <f t="shared" si="2"/>
        <v xml:space="preserve"> </v>
      </c>
      <c r="F95" s="168" t="str">
        <f t="shared" si="3"/>
        <v xml:space="preserve"> </v>
      </c>
      <c r="G95" s="122"/>
      <c r="H95" s="169"/>
      <c r="I95" s="133"/>
      <c r="J95" s="133"/>
      <c r="K95" s="133"/>
      <c r="L95" s="184"/>
      <c r="M95" s="185"/>
      <c r="N95" s="109"/>
    </row>
    <row r="96" spans="2:14">
      <c r="B96" s="121"/>
      <c r="C96" s="122"/>
      <c r="D96" s="122"/>
      <c r="E96" s="145" t="str">
        <f t="shared" si="2"/>
        <v xml:space="preserve"> </v>
      </c>
      <c r="F96" s="168" t="str">
        <f t="shared" si="3"/>
        <v xml:space="preserve"> </v>
      </c>
      <c r="G96" s="122"/>
      <c r="H96" s="169"/>
      <c r="I96" s="133"/>
      <c r="J96" s="133"/>
      <c r="K96" s="133"/>
      <c r="L96" s="184"/>
      <c r="M96" s="185"/>
      <c r="N96" s="109"/>
    </row>
    <row r="97" spans="2:14">
      <c r="B97" s="121"/>
      <c r="C97" s="122"/>
      <c r="D97" s="122"/>
      <c r="E97" s="145" t="str">
        <f t="shared" si="2"/>
        <v xml:space="preserve"> </v>
      </c>
      <c r="F97" s="168" t="str">
        <f t="shared" si="3"/>
        <v xml:space="preserve"> </v>
      </c>
      <c r="G97" s="122"/>
      <c r="H97" s="169"/>
      <c r="I97" s="133"/>
      <c r="J97" s="133"/>
      <c r="K97" s="133"/>
      <c r="L97" s="184"/>
      <c r="M97" s="185"/>
      <c r="N97" s="109"/>
    </row>
    <row r="98" spans="2:14">
      <c r="B98" s="121"/>
      <c r="C98" s="122"/>
      <c r="D98" s="122"/>
      <c r="E98" s="145" t="str">
        <f t="shared" si="2"/>
        <v xml:space="preserve"> </v>
      </c>
      <c r="F98" s="168" t="str">
        <f t="shared" si="3"/>
        <v xml:space="preserve"> </v>
      </c>
      <c r="G98" s="122"/>
      <c r="H98" s="169"/>
      <c r="I98" s="133"/>
      <c r="J98" s="133"/>
      <c r="K98" s="133"/>
      <c r="L98" s="184"/>
      <c r="M98" s="185"/>
      <c r="N98" s="109"/>
    </row>
    <row r="99" spans="2:14">
      <c r="B99" s="121"/>
      <c r="C99" s="122"/>
      <c r="D99" s="122"/>
      <c r="E99" s="145" t="str">
        <f t="shared" si="2"/>
        <v xml:space="preserve"> </v>
      </c>
      <c r="F99" s="168" t="str">
        <f t="shared" si="3"/>
        <v xml:space="preserve"> </v>
      </c>
      <c r="G99" s="122"/>
      <c r="H99" s="169"/>
      <c r="I99" s="133"/>
      <c r="J99" s="133"/>
      <c r="K99" s="133"/>
      <c r="L99" s="184"/>
      <c r="M99" s="185"/>
      <c r="N99" s="109"/>
    </row>
    <row r="100" spans="2:14">
      <c r="B100" s="121"/>
      <c r="C100" s="122"/>
      <c r="D100" s="122"/>
      <c r="E100" s="145" t="str">
        <f t="shared" si="2"/>
        <v xml:space="preserve"> </v>
      </c>
      <c r="F100" s="168" t="str">
        <f t="shared" si="3"/>
        <v xml:space="preserve"> </v>
      </c>
      <c r="G100" s="122"/>
      <c r="H100" s="169"/>
      <c r="I100" s="133"/>
      <c r="J100" s="133"/>
      <c r="K100" s="133"/>
      <c r="L100" s="184"/>
      <c r="M100" s="185"/>
      <c r="N100" s="109"/>
    </row>
    <row r="101" spans="2:14">
      <c r="B101" s="121"/>
      <c r="C101" s="122"/>
      <c r="D101" s="122"/>
      <c r="E101" s="145" t="str">
        <f t="shared" si="2"/>
        <v xml:space="preserve"> </v>
      </c>
      <c r="F101" s="168" t="str">
        <f t="shared" si="3"/>
        <v xml:space="preserve"> </v>
      </c>
      <c r="G101" s="122"/>
      <c r="H101" s="169"/>
      <c r="I101" s="133"/>
      <c r="J101" s="133"/>
      <c r="K101" s="133"/>
      <c r="L101" s="184"/>
      <c r="M101" s="185"/>
      <c r="N101" s="109"/>
    </row>
    <row r="102" spans="2:14">
      <c r="B102" s="121"/>
      <c r="C102" s="122"/>
      <c r="D102" s="122"/>
      <c r="E102" s="145" t="str">
        <f t="shared" si="2"/>
        <v xml:space="preserve"> </v>
      </c>
      <c r="F102" s="168" t="str">
        <f t="shared" si="3"/>
        <v xml:space="preserve"> </v>
      </c>
      <c r="G102" s="122"/>
      <c r="H102" s="169"/>
      <c r="I102" s="133"/>
      <c r="J102" s="133"/>
      <c r="K102" s="133"/>
      <c r="L102" s="184"/>
      <c r="M102" s="185"/>
      <c r="N102" s="109"/>
    </row>
    <row r="103" spans="2:14">
      <c r="B103" s="121"/>
      <c r="C103" s="122"/>
      <c r="D103" s="122"/>
      <c r="E103" s="145" t="str">
        <f t="shared" si="2"/>
        <v xml:space="preserve"> </v>
      </c>
      <c r="F103" s="168" t="str">
        <f t="shared" si="3"/>
        <v xml:space="preserve"> </v>
      </c>
      <c r="G103" s="122"/>
      <c r="H103" s="169"/>
      <c r="I103" s="133"/>
      <c r="J103" s="133"/>
      <c r="K103" s="133"/>
      <c r="L103" s="184"/>
      <c r="M103" s="185"/>
      <c r="N103" s="109"/>
    </row>
    <row r="104" spans="2:14">
      <c r="B104" s="121"/>
      <c r="C104" s="122"/>
      <c r="D104" s="122"/>
      <c r="E104" s="145" t="str">
        <f t="shared" si="2"/>
        <v xml:space="preserve"> </v>
      </c>
      <c r="F104" s="168" t="str">
        <f t="shared" si="3"/>
        <v xml:space="preserve"> </v>
      </c>
      <c r="G104" s="122"/>
      <c r="H104" s="169"/>
      <c r="I104" s="133"/>
      <c r="J104" s="133"/>
      <c r="K104" s="133"/>
      <c r="L104" s="184"/>
      <c r="M104" s="185"/>
      <c r="N104" s="109"/>
    </row>
    <row r="105" spans="2:14">
      <c r="B105" s="121"/>
      <c r="C105" s="122"/>
      <c r="D105" s="122"/>
      <c r="E105" s="145" t="str">
        <f t="shared" si="2"/>
        <v xml:space="preserve"> </v>
      </c>
      <c r="F105" s="168" t="str">
        <f t="shared" si="3"/>
        <v xml:space="preserve"> </v>
      </c>
      <c r="G105" s="122"/>
      <c r="H105" s="169"/>
      <c r="I105" s="133"/>
      <c r="J105" s="133"/>
      <c r="K105" s="133"/>
      <c r="L105" s="184"/>
      <c r="M105" s="185"/>
      <c r="N105" s="109"/>
    </row>
    <row r="106" spans="2:14">
      <c r="B106" s="121"/>
      <c r="C106" s="122"/>
      <c r="D106" s="122"/>
      <c r="E106" s="145" t="str">
        <f t="shared" si="2"/>
        <v xml:space="preserve"> </v>
      </c>
      <c r="F106" s="168" t="str">
        <f t="shared" si="3"/>
        <v xml:space="preserve"> </v>
      </c>
      <c r="G106" s="122"/>
      <c r="H106" s="169"/>
      <c r="I106" s="133"/>
      <c r="J106" s="133"/>
      <c r="K106" s="133"/>
      <c r="L106" s="184"/>
      <c r="M106" s="185"/>
      <c r="N106" s="109"/>
    </row>
    <row r="107" spans="2:14">
      <c r="B107" s="121"/>
      <c r="C107" s="122"/>
      <c r="D107" s="122"/>
      <c r="E107" s="145" t="str">
        <f t="shared" si="2"/>
        <v xml:space="preserve"> </v>
      </c>
      <c r="F107" s="168" t="str">
        <f t="shared" si="3"/>
        <v xml:space="preserve"> </v>
      </c>
      <c r="G107" s="122"/>
      <c r="H107" s="169"/>
      <c r="I107" s="133"/>
      <c r="J107" s="133"/>
      <c r="K107" s="133"/>
      <c r="L107" s="184"/>
      <c r="M107" s="185"/>
      <c r="N107" s="109"/>
    </row>
    <row r="108" spans="2:14">
      <c r="B108" s="121"/>
      <c r="C108" s="122"/>
      <c r="D108" s="122"/>
      <c r="E108" s="145" t="str">
        <f t="shared" si="2"/>
        <v xml:space="preserve"> </v>
      </c>
      <c r="F108" s="168" t="str">
        <f t="shared" si="3"/>
        <v xml:space="preserve"> </v>
      </c>
      <c r="G108" s="122"/>
      <c r="H108" s="169"/>
      <c r="I108" s="133"/>
      <c r="J108" s="133"/>
      <c r="K108" s="133"/>
      <c r="L108" s="184"/>
      <c r="M108" s="185"/>
      <c r="N108" s="109"/>
    </row>
    <row r="109" spans="2:14">
      <c r="B109" s="121"/>
      <c r="C109" s="122"/>
      <c r="D109" s="122"/>
      <c r="E109" s="145" t="str">
        <f t="shared" si="2"/>
        <v xml:space="preserve"> </v>
      </c>
      <c r="F109" s="168" t="str">
        <f t="shared" si="3"/>
        <v xml:space="preserve"> </v>
      </c>
      <c r="G109" s="122"/>
      <c r="H109" s="169"/>
      <c r="I109" s="133"/>
      <c r="J109" s="133"/>
      <c r="K109" s="133"/>
      <c r="L109" s="184"/>
      <c r="M109" s="185"/>
      <c r="N109" s="109"/>
    </row>
    <row r="110" spans="2:14" ht="14.65" thickBot="1">
      <c r="B110" s="121"/>
      <c r="C110" s="122"/>
      <c r="D110" s="122"/>
      <c r="E110" s="169"/>
      <c r="F110" s="170">
        <f>SUM(F76:F109)</f>
        <v>0</v>
      </c>
      <c r="G110" s="139"/>
      <c r="H110" s="178"/>
      <c r="I110" s="179"/>
      <c r="J110" s="179"/>
      <c r="K110" s="179"/>
      <c r="L110" s="181"/>
      <c r="M110" s="181"/>
      <c r="N110" s="109"/>
    </row>
    <row r="111" spans="2:14" ht="14.65" thickTop="1">
      <c r="B111" s="171"/>
      <c r="C111" s="172"/>
      <c r="D111" s="172"/>
      <c r="E111" s="173"/>
      <c r="F111" s="173"/>
      <c r="G111" s="172"/>
      <c r="H111" s="173"/>
      <c r="I111" s="172"/>
      <c r="J111" s="172"/>
      <c r="K111" s="172"/>
      <c r="L111" s="172"/>
      <c r="M111" s="172"/>
      <c r="N111" s="112"/>
    </row>
    <row r="112" spans="2:14" s="113" customFormat="1">
      <c r="E112" s="117"/>
      <c r="F112" s="117"/>
      <c r="H112" s="117"/>
    </row>
    <row r="113" spans="5:8" s="113" customFormat="1">
      <c r="E113" s="117"/>
      <c r="F113" s="117"/>
      <c r="H113" s="117"/>
    </row>
    <row r="114" spans="5:8" s="113" customFormat="1">
      <c r="H114" s="117"/>
    </row>
    <row r="115" spans="5:8" s="113" customFormat="1">
      <c r="H115" s="117"/>
    </row>
    <row r="116" spans="5:8" s="113" customFormat="1">
      <c r="H116" s="117"/>
    </row>
    <row r="117" spans="5:8" s="113" customFormat="1">
      <c r="H117" s="117"/>
    </row>
    <row r="118" spans="5:8" s="113" customFormat="1">
      <c r="H118" s="117"/>
    </row>
    <row r="119" spans="5:8" s="113" customFormat="1">
      <c r="H119" s="117"/>
    </row>
    <row r="120" spans="5:8" s="113" customFormat="1">
      <c r="H120" s="117"/>
    </row>
    <row r="121" spans="5:8" s="113" customFormat="1">
      <c r="H121" s="117"/>
    </row>
    <row r="122" spans="5:8" s="113" customFormat="1">
      <c r="H122" s="117"/>
    </row>
    <row r="123" spans="5:8" s="113" customFormat="1">
      <c r="H123" s="117"/>
    </row>
    <row r="124" spans="5:8" s="113" customFormat="1">
      <c r="H124" s="117"/>
    </row>
    <row r="125" spans="5:8" s="113" customFormat="1">
      <c r="H125" s="117"/>
    </row>
    <row r="126" spans="5:8" s="113" customFormat="1">
      <c r="H126" s="117"/>
    </row>
    <row r="127" spans="5:8" s="113" customFormat="1">
      <c r="H127" s="117"/>
    </row>
    <row r="128" spans="5:8" s="113" customFormat="1">
      <c r="H128" s="117"/>
    </row>
    <row r="129" spans="8:8" s="113" customFormat="1">
      <c r="H129" s="117"/>
    </row>
    <row r="130" spans="8:8" s="113" customFormat="1">
      <c r="H130" s="117"/>
    </row>
    <row r="131" spans="8:8" s="113" customFormat="1">
      <c r="H131" s="117"/>
    </row>
    <row r="132" spans="8:8" s="113" customFormat="1">
      <c r="H132" s="117"/>
    </row>
    <row r="133" spans="8:8" s="113" customFormat="1">
      <c r="H133" s="117"/>
    </row>
    <row r="134" spans="8:8" s="113" customFormat="1">
      <c r="H134" s="117"/>
    </row>
    <row r="135" spans="8:8" s="113" customFormat="1">
      <c r="H135" s="117"/>
    </row>
    <row r="136" spans="8:8" s="113" customFormat="1">
      <c r="H136" s="117"/>
    </row>
    <row r="137" spans="8:8" s="113" customFormat="1">
      <c r="H137" s="117"/>
    </row>
    <row r="138" spans="8:8" s="113" customFormat="1">
      <c r="H138" s="117"/>
    </row>
    <row r="139" spans="8:8" s="113" customFormat="1">
      <c r="H139" s="117"/>
    </row>
    <row r="140" spans="8:8" s="113" customFormat="1">
      <c r="H140" s="117"/>
    </row>
    <row r="141" spans="8:8" s="113" customFormat="1">
      <c r="H141" s="117"/>
    </row>
    <row r="142" spans="8:8" s="113" customFormat="1">
      <c r="H142" s="117"/>
    </row>
    <row r="143" spans="8:8" s="113" customFormat="1">
      <c r="H143" s="117"/>
    </row>
    <row r="144" spans="8:8" s="113" customFormat="1">
      <c r="H144" s="117"/>
    </row>
    <row r="145" spans="8:8" s="113" customFormat="1">
      <c r="H145" s="117"/>
    </row>
    <row r="146" spans="8:8" s="113" customFormat="1">
      <c r="H146" s="117"/>
    </row>
    <row r="147" spans="8:8" s="113" customFormat="1">
      <c r="H147" s="117"/>
    </row>
    <row r="148" spans="8:8" s="113" customFormat="1">
      <c r="H148" s="117"/>
    </row>
    <row r="149" spans="8:8" s="113" customFormat="1">
      <c r="H149" s="117"/>
    </row>
    <row r="150" spans="8:8" s="113" customFormat="1">
      <c r="H150" s="117"/>
    </row>
    <row r="151" spans="8:8" s="113" customFormat="1">
      <c r="H151" s="117"/>
    </row>
    <row r="152" spans="8:8" s="113" customFormat="1">
      <c r="H152" s="117"/>
    </row>
    <row r="153" spans="8:8" s="113" customFormat="1">
      <c r="H153" s="117"/>
    </row>
    <row r="154" spans="8:8" s="113" customFormat="1">
      <c r="H154" s="117"/>
    </row>
    <row r="155" spans="8:8" s="113" customFormat="1">
      <c r="H155" s="117"/>
    </row>
    <row r="156" spans="8:8" s="113" customFormat="1">
      <c r="H156" s="117"/>
    </row>
    <row r="157" spans="8:8" s="113" customFormat="1">
      <c r="H157" s="117"/>
    </row>
    <row r="158" spans="8:8" s="113" customFormat="1">
      <c r="H158" s="117"/>
    </row>
    <row r="159" spans="8:8" s="113" customFormat="1">
      <c r="H159" s="117"/>
    </row>
    <row r="160" spans="8:8" s="113" customFormat="1">
      <c r="H160" s="117"/>
    </row>
    <row r="161" spans="8:8" s="113" customFormat="1">
      <c r="H161" s="117"/>
    </row>
    <row r="162" spans="8:8" s="113" customFormat="1">
      <c r="H162" s="117"/>
    </row>
    <row r="163" spans="8:8" s="113" customFormat="1">
      <c r="H163" s="117"/>
    </row>
    <row r="164" spans="8:8" s="113" customFormat="1">
      <c r="H164" s="117"/>
    </row>
    <row r="165" spans="8:8" s="113" customFormat="1">
      <c r="H165" s="117"/>
    </row>
    <row r="166" spans="8:8" s="113" customFormat="1">
      <c r="H166" s="117"/>
    </row>
    <row r="167" spans="8:8" s="113" customFormat="1">
      <c r="H167" s="117"/>
    </row>
    <row r="168" spans="8:8" s="113" customFormat="1">
      <c r="H168" s="117"/>
    </row>
    <row r="169" spans="8:8" s="113" customFormat="1">
      <c r="H169" s="117"/>
    </row>
    <row r="170" spans="8:8" s="113" customFormat="1">
      <c r="H170" s="117"/>
    </row>
    <row r="171" spans="8:8" s="113" customFormat="1">
      <c r="H171" s="117"/>
    </row>
    <row r="172" spans="8:8" s="113" customFormat="1">
      <c r="H172" s="117"/>
    </row>
    <row r="173" spans="8:8" s="113" customFormat="1">
      <c r="H173" s="117"/>
    </row>
    <row r="174" spans="8:8" s="113" customFormat="1">
      <c r="H174" s="117"/>
    </row>
    <row r="175" spans="8:8" s="113" customFormat="1">
      <c r="H175" s="117"/>
    </row>
    <row r="176" spans="8:8" s="113" customFormat="1">
      <c r="H176" s="117"/>
    </row>
    <row r="177" spans="8:8" s="113" customFormat="1">
      <c r="H177" s="117"/>
    </row>
    <row r="178" spans="8:8" s="113" customFormat="1">
      <c r="H178" s="117"/>
    </row>
    <row r="179" spans="8:8" s="113" customFormat="1">
      <c r="H179" s="117"/>
    </row>
    <row r="180" spans="8:8" s="113" customFormat="1">
      <c r="H180" s="117"/>
    </row>
    <row r="181" spans="8:8" s="113" customFormat="1">
      <c r="H181" s="117"/>
    </row>
    <row r="182" spans="8:8" s="113" customFormat="1">
      <c r="H182" s="117"/>
    </row>
    <row r="183" spans="8:8" s="113" customFormat="1">
      <c r="H183" s="117"/>
    </row>
    <row r="184" spans="8:8" s="113" customFormat="1">
      <c r="H184" s="117"/>
    </row>
    <row r="185" spans="8:8" s="113" customFormat="1">
      <c r="H185" s="117"/>
    </row>
    <row r="186" spans="8:8" s="113" customFormat="1">
      <c r="H186" s="117"/>
    </row>
    <row r="187" spans="8:8" s="113" customFormat="1">
      <c r="H187" s="117"/>
    </row>
    <row r="188" spans="8:8" s="113" customFormat="1">
      <c r="H188" s="117"/>
    </row>
    <row r="189" spans="8:8" s="113" customFormat="1">
      <c r="H189" s="117"/>
    </row>
    <row r="190" spans="8:8" s="113" customFormat="1">
      <c r="H190" s="117"/>
    </row>
    <row r="191" spans="8:8" s="113" customFormat="1">
      <c r="H191" s="117"/>
    </row>
    <row r="192" spans="8:8" s="113" customFormat="1">
      <c r="H192" s="117"/>
    </row>
    <row r="193" spans="8:8" s="113" customFormat="1">
      <c r="H193" s="117"/>
    </row>
    <row r="194" spans="8:8" s="113" customFormat="1">
      <c r="H194" s="117"/>
    </row>
    <row r="195" spans="8:8" s="113" customFormat="1">
      <c r="H195" s="117"/>
    </row>
    <row r="196" spans="8:8" s="113" customFormat="1">
      <c r="H196" s="117"/>
    </row>
    <row r="197" spans="8:8" s="113" customFormat="1">
      <c r="H197" s="117"/>
    </row>
    <row r="198" spans="8:8" s="113" customFormat="1">
      <c r="H198" s="117"/>
    </row>
    <row r="199" spans="8:8" s="113" customFormat="1">
      <c r="H199" s="117"/>
    </row>
    <row r="200" spans="8:8" s="113" customFormat="1">
      <c r="H200" s="117"/>
    </row>
    <row r="201" spans="8:8" s="113" customFormat="1">
      <c r="H201" s="117"/>
    </row>
    <row r="202" spans="8:8" s="113" customFormat="1">
      <c r="H202" s="117"/>
    </row>
    <row r="203" spans="8:8" s="113" customFormat="1">
      <c r="H203" s="117"/>
    </row>
    <row r="204" spans="8:8" s="113" customFormat="1">
      <c r="H204" s="117"/>
    </row>
    <row r="205" spans="8:8" s="113" customFormat="1">
      <c r="H205" s="117"/>
    </row>
    <row r="206" spans="8:8" s="113" customFormat="1">
      <c r="H206" s="117"/>
    </row>
    <row r="207" spans="8:8" s="113" customFormat="1">
      <c r="H207" s="117"/>
    </row>
    <row r="208" spans="8:8" s="113" customFormat="1">
      <c r="H208" s="117"/>
    </row>
    <row r="209" spans="8:8" s="113" customFormat="1">
      <c r="H209" s="117"/>
    </row>
    <row r="210" spans="8:8" s="113" customFormat="1">
      <c r="H210" s="117"/>
    </row>
    <row r="211" spans="8:8" s="113" customFormat="1">
      <c r="H211" s="117"/>
    </row>
    <row r="212" spans="8:8" s="113" customFormat="1">
      <c r="H212" s="117"/>
    </row>
    <row r="213" spans="8:8" s="113" customFormat="1">
      <c r="H213" s="117"/>
    </row>
    <row r="214" spans="8:8" s="113" customFormat="1">
      <c r="H214" s="117"/>
    </row>
    <row r="215" spans="8:8" s="113" customFormat="1">
      <c r="H215" s="117"/>
    </row>
    <row r="216" spans="8:8" s="113" customFormat="1">
      <c r="H216" s="117"/>
    </row>
    <row r="217" spans="8:8" s="113" customFormat="1">
      <c r="H217" s="117"/>
    </row>
    <row r="218" spans="8:8" s="113" customFormat="1">
      <c r="H218" s="117"/>
    </row>
    <row r="219" spans="8:8" s="113" customFormat="1">
      <c r="H219" s="117"/>
    </row>
    <row r="220" spans="8:8" s="113" customFormat="1">
      <c r="H220" s="117"/>
    </row>
    <row r="221" spans="8:8" s="113" customFormat="1">
      <c r="H221" s="117"/>
    </row>
    <row r="222" spans="8:8" s="113" customFormat="1">
      <c r="H222" s="117"/>
    </row>
    <row r="223" spans="8:8" s="113" customFormat="1">
      <c r="H223" s="117"/>
    </row>
    <row r="224" spans="8:8" s="113" customFormat="1">
      <c r="H224" s="117"/>
    </row>
    <row r="225" spans="8:8" s="113" customFormat="1">
      <c r="H225" s="117"/>
    </row>
    <row r="226" spans="8:8" s="113" customFormat="1">
      <c r="H226" s="117"/>
    </row>
    <row r="227" spans="8:8" s="113" customFormat="1">
      <c r="H227" s="117"/>
    </row>
    <row r="228" spans="8:8" s="113" customFormat="1">
      <c r="H228" s="117"/>
    </row>
    <row r="229" spans="8:8" s="113" customFormat="1">
      <c r="H229" s="117"/>
    </row>
    <row r="230" spans="8:8" s="113" customFormat="1">
      <c r="H230" s="117"/>
    </row>
    <row r="231" spans="8:8" s="113" customFormat="1">
      <c r="H231" s="117"/>
    </row>
    <row r="232" spans="8:8" s="113" customFormat="1">
      <c r="H232" s="117"/>
    </row>
    <row r="233" spans="8:8" s="113" customFormat="1">
      <c r="H233" s="117"/>
    </row>
    <row r="234" spans="8:8" s="113" customFormat="1">
      <c r="H234" s="117"/>
    </row>
    <row r="235" spans="8:8" s="113" customFormat="1">
      <c r="H235" s="117"/>
    </row>
    <row r="236" spans="8:8" s="113" customFormat="1">
      <c r="H236" s="117"/>
    </row>
    <row r="237" spans="8:8" s="113" customFormat="1">
      <c r="H237" s="117"/>
    </row>
    <row r="238" spans="8:8" s="113" customFormat="1">
      <c r="H238" s="117"/>
    </row>
    <row r="239" spans="8:8" s="113" customFormat="1">
      <c r="H239" s="117"/>
    </row>
    <row r="240" spans="8:8" s="113" customFormat="1">
      <c r="H240" s="117"/>
    </row>
    <row r="241" spans="8:8" s="113" customFormat="1">
      <c r="H241" s="117"/>
    </row>
    <row r="242" spans="8:8" s="113" customFormat="1">
      <c r="H242" s="117"/>
    </row>
    <row r="243" spans="8:8" s="113" customFormat="1">
      <c r="H243" s="117"/>
    </row>
    <row r="244" spans="8:8" s="113" customFormat="1">
      <c r="H244" s="117"/>
    </row>
    <row r="245" spans="8:8" s="113" customFormat="1">
      <c r="H245" s="117"/>
    </row>
    <row r="246" spans="8:8" s="113" customFormat="1">
      <c r="H246" s="117"/>
    </row>
    <row r="247" spans="8:8" s="113" customFormat="1">
      <c r="H247" s="117"/>
    </row>
    <row r="248" spans="8:8" s="113" customFormat="1">
      <c r="H248" s="117"/>
    </row>
    <row r="249" spans="8:8" s="113" customFormat="1">
      <c r="H249" s="117"/>
    </row>
    <row r="250" spans="8:8" s="113" customFormat="1">
      <c r="H250" s="117"/>
    </row>
    <row r="251" spans="8:8" s="113" customFormat="1">
      <c r="H251" s="117"/>
    </row>
    <row r="252" spans="8:8" s="113" customFormat="1">
      <c r="H252" s="117"/>
    </row>
    <row r="253" spans="8:8" s="113" customFormat="1">
      <c r="H253" s="117"/>
    </row>
    <row r="254" spans="8:8" s="113" customFormat="1">
      <c r="H254" s="117"/>
    </row>
    <row r="255" spans="8:8" s="113" customFormat="1">
      <c r="H255" s="117"/>
    </row>
    <row r="256" spans="8:8" s="113" customFormat="1">
      <c r="H256" s="117"/>
    </row>
    <row r="257" spans="8:8" s="113" customFormat="1">
      <c r="H257" s="117"/>
    </row>
    <row r="258" spans="8:8" s="113" customFormat="1">
      <c r="H258" s="117"/>
    </row>
    <row r="259" spans="8:8" s="113" customFormat="1">
      <c r="H259" s="117"/>
    </row>
    <row r="260" spans="8:8" s="113" customFormat="1">
      <c r="H260" s="117"/>
    </row>
    <row r="261" spans="8:8" s="113" customFormat="1">
      <c r="H261" s="117"/>
    </row>
    <row r="262" spans="8:8" s="113" customFormat="1">
      <c r="H262" s="117"/>
    </row>
    <row r="263" spans="8:8" s="113" customFormat="1">
      <c r="H263" s="117"/>
    </row>
    <row r="264" spans="8:8" s="113" customFormat="1">
      <c r="H264" s="117"/>
    </row>
    <row r="265" spans="8:8" s="113" customFormat="1">
      <c r="H265" s="117"/>
    </row>
    <row r="266" spans="8:8" s="113" customFormat="1">
      <c r="H266" s="117"/>
    </row>
    <row r="267" spans="8:8" s="113" customFormat="1">
      <c r="H267" s="117"/>
    </row>
    <row r="268" spans="8:8" s="113" customFormat="1">
      <c r="H268" s="117"/>
    </row>
    <row r="269" spans="8:8" s="113" customFormat="1">
      <c r="H269" s="117"/>
    </row>
    <row r="270" spans="8:8" s="113" customFormat="1">
      <c r="H270" s="117"/>
    </row>
    <row r="271" spans="8:8" s="113" customFormat="1">
      <c r="H271" s="117"/>
    </row>
    <row r="272" spans="8:8" s="113" customFormat="1">
      <c r="H272" s="117"/>
    </row>
    <row r="273" spans="8:8" s="113" customFormat="1">
      <c r="H273" s="117"/>
    </row>
    <row r="274" spans="8:8" s="113" customFormat="1">
      <c r="H274" s="117"/>
    </row>
    <row r="275" spans="8:8" s="113" customFormat="1">
      <c r="H275" s="117"/>
    </row>
    <row r="276" spans="8:8" s="113" customFormat="1">
      <c r="H276" s="117"/>
    </row>
    <row r="277" spans="8:8" s="113" customFormat="1">
      <c r="H277" s="117"/>
    </row>
    <row r="278" spans="8:8" s="113" customFormat="1">
      <c r="H278" s="117"/>
    </row>
    <row r="279" spans="8:8" s="113" customFormat="1">
      <c r="H279" s="117"/>
    </row>
    <row r="280" spans="8:8" s="113" customFormat="1">
      <c r="H280" s="117"/>
    </row>
    <row r="281" spans="8:8" s="113" customFormat="1">
      <c r="H281" s="117"/>
    </row>
    <row r="282" spans="8:8" s="113" customFormat="1">
      <c r="H282" s="117"/>
    </row>
    <row r="283" spans="8:8" s="113" customFormat="1">
      <c r="H283" s="117"/>
    </row>
    <row r="284" spans="8:8" s="113" customFormat="1">
      <c r="H284" s="117"/>
    </row>
    <row r="285" spans="8:8" s="113" customFormat="1">
      <c r="H285" s="117"/>
    </row>
    <row r="286" spans="8:8" s="113" customFormat="1">
      <c r="H286" s="117"/>
    </row>
    <row r="287" spans="8:8" s="113" customFormat="1">
      <c r="H287" s="117"/>
    </row>
    <row r="288" spans="8:8" s="113" customFormat="1">
      <c r="H288" s="117"/>
    </row>
    <row r="289" spans="8:8" s="113" customFormat="1">
      <c r="H289" s="117"/>
    </row>
    <row r="290" spans="8:8" s="113" customFormat="1">
      <c r="H290" s="117"/>
    </row>
    <row r="291" spans="8:8" s="113" customFormat="1">
      <c r="H291" s="117"/>
    </row>
    <row r="292" spans="8:8" s="113" customFormat="1">
      <c r="H292" s="117"/>
    </row>
    <row r="293" spans="8:8" s="113" customFormat="1">
      <c r="H293" s="117"/>
    </row>
    <row r="294" spans="8:8" s="113" customFormat="1">
      <c r="H294" s="117"/>
    </row>
    <row r="295" spans="8:8" s="113" customFormat="1">
      <c r="H295" s="117"/>
    </row>
    <row r="296" spans="8:8" s="113" customFormat="1">
      <c r="H296" s="117"/>
    </row>
    <row r="297" spans="8:8" s="113" customFormat="1">
      <c r="H297" s="117"/>
    </row>
    <row r="298" spans="8:8" s="113" customFormat="1">
      <c r="H298" s="117"/>
    </row>
    <row r="299" spans="8:8" s="113" customFormat="1">
      <c r="H299" s="117"/>
    </row>
    <row r="300" spans="8:8" s="113" customFormat="1">
      <c r="H300" s="117"/>
    </row>
    <row r="301" spans="8:8" s="113" customFormat="1">
      <c r="H301" s="117"/>
    </row>
    <row r="302" spans="8:8" s="113" customFormat="1">
      <c r="H302" s="117"/>
    </row>
    <row r="303" spans="8:8" s="113" customFormat="1">
      <c r="H303" s="117"/>
    </row>
    <row r="304" spans="8:8" s="113" customFormat="1">
      <c r="H304" s="117"/>
    </row>
    <row r="305" spans="8:8" s="113" customFormat="1">
      <c r="H305" s="117"/>
    </row>
    <row r="306" spans="8:8" s="113" customFormat="1">
      <c r="H306" s="117"/>
    </row>
    <row r="307" spans="8:8" s="113" customFormat="1">
      <c r="H307" s="117"/>
    </row>
    <row r="308" spans="8:8" s="113" customFormat="1">
      <c r="H308" s="117"/>
    </row>
    <row r="309" spans="8:8" s="113" customFormat="1">
      <c r="H309" s="117"/>
    </row>
    <row r="310" spans="8:8" s="113" customFormat="1">
      <c r="H310" s="117"/>
    </row>
    <row r="311" spans="8:8" s="113" customFormat="1">
      <c r="H311" s="117"/>
    </row>
    <row r="312" spans="8:8" s="113" customFormat="1">
      <c r="H312" s="117"/>
    </row>
    <row r="313" spans="8:8" s="113" customFormat="1">
      <c r="H313" s="117"/>
    </row>
    <row r="314" spans="8:8" s="113" customFormat="1">
      <c r="H314" s="117"/>
    </row>
    <row r="315" spans="8:8" s="113" customFormat="1">
      <c r="H315" s="117"/>
    </row>
    <row r="316" spans="8:8" s="113" customFormat="1">
      <c r="H316" s="117"/>
    </row>
    <row r="317" spans="8:8" s="113" customFormat="1">
      <c r="H317" s="117"/>
    </row>
    <row r="318" spans="8:8" s="113" customFormat="1">
      <c r="H318" s="117"/>
    </row>
    <row r="319" spans="8:8" s="113" customFormat="1">
      <c r="H319" s="117"/>
    </row>
    <row r="320" spans="8:8" s="113" customFormat="1">
      <c r="H320" s="117"/>
    </row>
    <row r="321" spans="8:8" s="113" customFormat="1">
      <c r="H321" s="117"/>
    </row>
    <row r="322" spans="8:8" s="113" customFormat="1">
      <c r="H322" s="117"/>
    </row>
    <row r="323" spans="8:8" s="113" customFormat="1">
      <c r="H323" s="117"/>
    </row>
    <row r="324" spans="8:8" s="113" customFormat="1">
      <c r="H324" s="117"/>
    </row>
    <row r="325" spans="8:8" s="113" customFormat="1">
      <c r="H325" s="117"/>
    </row>
    <row r="326" spans="8:8" s="113" customFormat="1">
      <c r="H326" s="117"/>
    </row>
    <row r="327" spans="8:8" s="113" customFormat="1">
      <c r="H327" s="117"/>
    </row>
    <row r="328" spans="8:8" s="113" customFormat="1">
      <c r="H328" s="117"/>
    </row>
    <row r="329" spans="8:8" s="113" customFormat="1">
      <c r="H329" s="117"/>
    </row>
    <row r="330" spans="8:8" s="113" customFormat="1">
      <c r="H330" s="117"/>
    </row>
    <row r="331" spans="8:8" s="113" customFormat="1">
      <c r="H331" s="117"/>
    </row>
    <row r="332" spans="8:8" s="113" customFormat="1">
      <c r="H332" s="117"/>
    </row>
    <row r="333" spans="8:8" s="113" customFormat="1">
      <c r="H333" s="117"/>
    </row>
    <row r="334" spans="8:8" s="113" customFormat="1">
      <c r="H334" s="117"/>
    </row>
    <row r="335" spans="8:8" s="113" customFormat="1">
      <c r="H335" s="117"/>
    </row>
    <row r="336" spans="8:8" s="113" customFormat="1">
      <c r="H336" s="117"/>
    </row>
    <row r="337" spans="8:8" s="113" customFormat="1">
      <c r="H337" s="117"/>
    </row>
    <row r="338" spans="8:8" s="113" customFormat="1">
      <c r="H338" s="117"/>
    </row>
    <row r="339" spans="8:8" s="113" customFormat="1">
      <c r="H339" s="117"/>
    </row>
    <row r="340" spans="8:8" s="113" customFormat="1">
      <c r="H340" s="117"/>
    </row>
    <row r="341" spans="8:8" s="113" customFormat="1">
      <c r="H341" s="117"/>
    </row>
    <row r="342" spans="8:8" s="113" customFormat="1">
      <c r="H342" s="117"/>
    </row>
    <row r="343" spans="8:8" s="113" customFormat="1">
      <c r="H343" s="117"/>
    </row>
    <row r="344" spans="8:8" s="113" customFormat="1">
      <c r="H344" s="117"/>
    </row>
    <row r="345" spans="8:8" s="113" customFormat="1">
      <c r="H345" s="117"/>
    </row>
    <row r="346" spans="8:8" s="113" customFormat="1">
      <c r="H346" s="117"/>
    </row>
    <row r="347" spans="8:8" s="113" customFormat="1">
      <c r="H347" s="117"/>
    </row>
    <row r="348" spans="8:8" s="113" customFormat="1">
      <c r="H348" s="117"/>
    </row>
    <row r="349" spans="8:8" s="113" customFormat="1">
      <c r="H349" s="117"/>
    </row>
    <row r="350" spans="8:8" s="113" customFormat="1">
      <c r="H350" s="117"/>
    </row>
    <row r="351" spans="8:8" s="113" customFormat="1">
      <c r="H351" s="117"/>
    </row>
    <row r="352" spans="8:8" s="113" customFormat="1">
      <c r="H352" s="117"/>
    </row>
    <row r="353" spans="8:8" s="113" customFormat="1">
      <c r="H353" s="117"/>
    </row>
    <row r="354" spans="8:8" s="113" customFormat="1">
      <c r="H354" s="117"/>
    </row>
    <row r="355" spans="8:8" s="113" customFormat="1">
      <c r="H355" s="117"/>
    </row>
    <row r="356" spans="8:8" s="113" customFormat="1">
      <c r="H356" s="117"/>
    </row>
    <row r="357" spans="8:8" s="113" customFormat="1">
      <c r="H357" s="117"/>
    </row>
    <row r="358" spans="8:8" s="113" customFormat="1">
      <c r="H358" s="117"/>
    </row>
    <row r="359" spans="8:8" s="113" customFormat="1">
      <c r="H359" s="117"/>
    </row>
    <row r="360" spans="8:8" s="113" customFormat="1">
      <c r="H360" s="117"/>
    </row>
    <row r="361" spans="8:8" s="113" customFormat="1">
      <c r="H361" s="117"/>
    </row>
    <row r="362" spans="8:8" s="113" customFormat="1">
      <c r="H362" s="117"/>
    </row>
    <row r="363" spans="8:8" s="113" customFormat="1">
      <c r="H363" s="117"/>
    </row>
    <row r="364" spans="8:8" s="113" customFormat="1">
      <c r="H364" s="117"/>
    </row>
    <row r="365" spans="8:8" s="113" customFormat="1">
      <c r="H365" s="117"/>
    </row>
    <row r="366" spans="8:8" s="113" customFormat="1">
      <c r="H366" s="117"/>
    </row>
    <row r="367" spans="8:8" s="113" customFormat="1">
      <c r="H367" s="117"/>
    </row>
    <row r="368" spans="8:8" s="113" customFormat="1">
      <c r="H368" s="117"/>
    </row>
    <row r="369" spans="8:8" s="113" customFormat="1">
      <c r="H369" s="117"/>
    </row>
    <row r="370" spans="8:8" s="113" customFormat="1">
      <c r="H370" s="117"/>
    </row>
    <row r="371" spans="8:8" s="113" customFormat="1">
      <c r="H371" s="117"/>
    </row>
    <row r="372" spans="8:8" s="113" customFormat="1">
      <c r="H372" s="117"/>
    </row>
    <row r="373" spans="8:8" s="113" customFormat="1">
      <c r="H373" s="117"/>
    </row>
    <row r="374" spans="8:8" s="113" customFormat="1">
      <c r="H374" s="117"/>
    </row>
    <row r="375" spans="8:8" s="113" customFormat="1">
      <c r="H375" s="117"/>
    </row>
    <row r="376" spans="8:8" s="113" customFormat="1">
      <c r="H376" s="117"/>
    </row>
    <row r="377" spans="8:8" s="113" customFormat="1">
      <c r="H377" s="117"/>
    </row>
    <row r="378" spans="8:8" s="113" customFormat="1">
      <c r="H378" s="117"/>
    </row>
    <row r="379" spans="8:8" s="113" customFormat="1">
      <c r="H379" s="117"/>
    </row>
    <row r="380" spans="8:8" s="113" customFormat="1">
      <c r="H380" s="117"/>
    </row>
    <row r="381" spans="8:8" s="113" customFormat="1">
      <c r="H381" s="117"/>
    </row>
    <row r="382" spans="8:8" s="113" customFormat="1">
      <c r="H382" s="117"/>
    </row>
    <row r="383" spans="8:8" s="113" customFormat="1">
      <c r="H383" s="117"/>
    </row>
    <row r="384" spans="8:8" s="113" customFormat="1">
      <c r="H384" s="117"/>
    </row>
    <row r="385" spans="8:8" s="113" customFormat="1">
      <c r="H385" s="117"/>
    </row>
    <row r="386" spans="8:8" s="113" customFormat="1">
      <c r="H386" s="117"/>
    </row>
    <row r="387" spans="8:8" s="113" customFormat="1">
      <c r="H387" s="117"/>
    </row>
    <row r="388" spans="8:8" s="113" customFormat="1">
      <c r="H388" s="117"/>
    </row>
    <row r="389" spans="8:8" s="113" customFormat="1">
      <c r="H389" s="117"/>
    </row>
    <row r="390" spans="8:8" s="113" customFormat="1">
      <c r="H390" s="117"/>
    </row>
    <row r="391" spans="8:8" s="113" customFormat="1">
      <c r="H391" s="117"/>
    </row>
    <row r="392" spans="8:8" s="113" customFormat="1">
      <c r="H392" s="117"/>
    </row>
    <row r="393" spans="8:8" s="113" customFormat="1">
      <c r="H393" s="117"/>
    </row>
    <row r="394" spans="8:8" s="113" customFormat="1">
      <c r="H394" s="117"/>
    </row>
    <row r="395" spans="8:8" s="113" customFormat="1">
      <c r="H395" s="117"/>
    </row>
  </sheetData>
  <sheetProtection algorithmName="SHA-512" hashValue="R5c3+ltR2hXOoqgbm0jAkp9nt5dTD/2ToqaS+G6rjdVAWR6jcqYAkMAjedwbfoqJq6b1sonN8oZc5WhdEAWALg==" saltValue="2R7y1jfGKA2VWjVDXTc5Zw==" spinCount="100000" sheet="1" scenarios="1"/>
  <protectedRanges>
    <protectedRange sqref="H13" name="Select District"/>
    <protectedRange sqref="G18:G51" name="Selecting Nonpublic"/>
  </protectedRanges>
  <mergeCells count="12">
    <mergeCell ref="C4:M4"/>
    <mergeCell ref="C5:M5"/>
    <mergeCell ref="C6:M6"/>
    <mergeCell ref="D60:L60"/>
    <mergeCell ref="H67:L71"/>
    <mergeCell ref="E65:F65"/>
    <mergeCell ref="E66:F66"/>
    <mergeCell ref="H65:L65"/>
    <mergeCell ref="H66:L66"/>
    <mergeCell ref="J16:K16"/>
    <mergeCell ref="C16:C17"/>
    <mergeCell ref="L16:M16"/>
  </mergeCells>
  <hyperlinks>
    <hyperlink ref="E62" r:id="rId1" xr:uid="{00000000-0004-0000-0000-000000000000}"/>
    <hyperlink ref="E63" r:id="rId2" xr:uid="{00000000-0004-0000-0000-000001000000}"/>
  </hyperlinks>
  <printOptions horizontalCentered="1"/>
  <pageMargins left="0.25" right="0.25" top="0.5" bottom="0.25" header="0.3" footer="0.3"/>
  <pageSetup scale="61" fitToHeight="2" orientation="landscape" horizontalDpi="1200" verticalDpi="1200" r:id="rId3"/>
  <ignoredErrors>
    <ignoredError sqref="D68:D73" numberStoredAsText="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'NE Public School Districts'!$B$1:$B$245</xm:f>
          </x14:formula1>
          <xm:sqref>H13:H14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45"/>
  <sheetViews>
    <sheetView zoomScale="80" zoomScaleNormal="80" workbookViewId="0">
      <pane ySplit="1" topLeftCell="A2" activePane="bottomLeft" state="frozen"/>
      <selection activeCell="A7" sqref="A7:D7"/>
      <selection pane="bottomLeft" activeCell="A7" sqref="A7:D7"/>
    </sheetView>
  </sheetViews>
  <sheetFormatPr defaultRowHeight="14.25"/>
  <cols>
    <col min="1" max="1" width="16.796875" customWidth="1"/>
    <col min="2" max="2" width="47.59765625" customWidth="1"/>
  </cols>
  <sheetData>
    <row r="1" spans="1:2">
      <c r="A1" s="6" t="s">
        <v>6</v>
      </c>
      <c r="B1" s="7" t="s">
        <v>930</v>
      </c>
    </row>
    <row r="2" spans="1:2">
      <c r="A2" s="9" t="s">
        <v>14</v>
      </c>
      <c r="B2" s="10" t="s">
        <v>15</v>
      </c>
    </row>
    <row r="3" spans="1:2">
      <c r="A3" s="9" t="s">
        <v>42</v>
      </c>
      <c r="B3" s="10" t="s">
        <v>43</v>
      </c>
    </row>
    <row r="4" spans="1:2">
      <c r="A4" s="9" t="s">
        <v>154</v>
      </c>
      <c r="B4" s="10" t="s">
        <v>155</v>
      </c>
    </row>
    <row r="5" spans="1:2">
      <c r="A5" s="9" t="s">
        <v>36</v>
      </c>
      <c r="B5" s="10" t="s">
        <v>37</v>
      </c>
    </row>
    <row r="6" spans="1:2">
      <c r="A6" s="9" t="s">
        <v>234</v>
      </c>
      <c r="B6" s="10" t="s">
        <v>235</v>
      </c>
    </row>
    <row r="7" spans="1:2">
      <c r="A7" s="9" t="s">
        <v>56</v>
      </c>
      <c r="B7" s="10" t="s">
        <v>57</v>
      </c>
    </row>
    <row r="8" spans="1:2">
      <c r="A8" s="9" t="s">
        <v>118</v>
      </c>
      <c r="B8" s="10" t="s">
        <v>119</v>
      </c>
    </row>
    <row r="9" spans="1:2">
      <c r="A9" s="9" t="s">
        <v>122</v>
      </c>
      <c r="B9" s="10" t="s">
        <v>123</v>
      </c>
    </row>
    <row r="10" spans="1:2">
      <c r="A10" s="9" t="s">
        <v>196</v>
      </c>
      <c r="B10" s="10" t="s">
        <v>197</v>
      </c>
    </row>
    <row r="11" spans="1:2">
      <c r="A11" s="9" t="s">
        <v>472</v>
      </c>
      <c r="B11" s="10" t="s">
        <v>473</v>
      </c>
    </row>
    <row r="12" spans="1:2">
      <c r="A12" s="9" t="s">
        <v>478</v>
      </c>
      <c r="B12" s="10" t="s">
        <v>479</v>
      </c>
    </row>
    <row r="13" spans="1:2">
      <c r="A13" s="9" t="s">
        <v>126</v>
      </c>
      <c r="B13" s="10" t="s">
        <v>127</v>
      </c>
    </row>
    <row r="14" spans="1:2">
      <c r="A14" s="9" t="s">
        <v>24</v>
      </c>
      <c r="B14" s="10" t="s">
        <v>25</v>
      </c>
    </row>
    <row r="15" spans="1:2">
      <c r="A15" s="9" t="s">
        <v>416</v>
      </c>
      <c r="B15" s="10" t="s">
        <v>417</v>
      </c>
    </row>
    <row r="16" spans="1:2">
      <c r="A16" s="9" t="s">
        <v>346</v>
      </c>
      <c r="B16" s="10" t="s">
        <v>347</v>
      </c>
    </row>
    <row r="17" spans="1:2">
      <c r="A17" s="9" t="s">
        <v>232</v>
      </c>
      <c r="B17" s="10" t="s">
        <v>233</v>
      </c>
    </row>
    <row r="18" spans="1:2">
      <c r="A18" s="9" t="s">
        <v>270</v>
      </c>
      <c r="B18" s="10" t="s">
        <v>271</v>
      </c>
    </row>
    <row r="19" spans="1:2">
      <c r="A19" s="9" t="s">
        <v>114</v>
      </c>
      <c r="B19" s="10" t="s">
        <v>115</v>
      </c>
    </row>
    <row r="20" spans="1:2">
      <c r="A20" s="9" t="s">
        <v>26</v>
      </c>
      <c r="B20" s="10" t="s">
        <v>27</v>
      </c>
    </row>
    <row r="21" spans="1:2">
      <c r="A21" s="9" t="s">
        <v>324</v>
      </c>
      <c r="B21" s="10" t="s">
        <v>325</v>
      </c>
    </row>
    <row r="22" spans="1:2">
      <c r="A22" s="9" t="s">
        <v>336</v>
      </c>
      <c r="B22" s="10" t="s">
        <v>337</v>
      </c>
    </row>
    <row r="23" spans="1:2">
      <c r="A23" s="9" t="s">
        <v>204</v>
      </c>
      <c r="B23" s="10" t="s">
        <v>205</v>
      </c>
    </row>
    <row r="24" spans="1:2">
      <c r="A24" s="9" t="s">
        <v>408</v>
      </c>
      <c r="B24" s="10" t="s">
        <v>409</v>
      </c>
    </row>
    <row r="25" spans="1:2">
      <c r="A25" s="9" t="s">
        <v>176</v>
      </c>
      <c r="B25" s="10" t="s">
        <v>177</v>
      </c>
    </row>
    <row r="26" spans="1:2">
      <c r="A26" s="9" t="s">
        <v>366</v>
      </c>
      <c r="B26" s="10" t="s">
        <v>367</v>
      </c>
    </row>
    <row r="27" spans="1:2">
      <c r="A27" s="9" t="s">
        <v>474</v>
      </c>
      <c r="B27" s="10" t="s">
        <v>475</v>
      </c>
    </row>
    <row r="28" spans="1:2">
      <c r="A28" s="9" t="s">
        <v>292</v>
      </c>
      <c r="B28" s="10" t="s">
        <v>293</v>
      </c>
    </row>
    <row r="29" spans="1:2">
      <c r="A29" s="9" t="s">
        <v>488</v>
      </c>
      <c r="B29" s="10" t="s">
        <v>489</v>
      </c>
    </row>
    <row r="30" spans="1:2">
      <c r="A30" s="9" t="s">
        <v>30</v>
      </c>
      <c r="B30" s="10" t="s">
        <v>31</v>
      </c>
    </row>
    <row r="31" spans="1:2">
      <c r="A31" s="9" t="s">
        <v>40</v>
      </c>
      <c r="B31" s="10" t="s">
        <v>41</v>
      </c>
    </row>
    <row r="32" spans="1:2">
      <c r="A32" s="9" t="s">
        <v>306</v>
      </c>
      <c r="B32" s="10" t="s">
        <v>307</v>
      </c>
    </row>
    <row r="33" spans="1:2">
      <c r="A33" s="9" t="s">
        <v>338</v>
      </c>
      <c r="B33" s="10" t="s">
        <v>339</v>
      </c>
    </row>
    <row r="34" spans="1:2">
      <c r="A34" s="9" t="s">
        <v>120</v>
      </c>
      <c r="B34" s="10" t="s">
        <v>121</v>
      </c>
    </row>
    <row r="35" spans="1:2">
      <c r="A35" s="9" t="s">
        <v>458</v>
      </c>
      <c r="B35" s="10" t="s">
        <v>459</v>
      </c>
    </row>
    <row r="36" spans="1:2">
      <c r="A36" s="9" t="s">
        <v>212</v>
      </c>
      <c r="B36" s="10" t="s">
        <v>213</v>
      </c>
    </row>
    <row r="37" spans="1:2">
      <c r="A37" s="9" t="s">
        <v>128</v>
      </c>
      <c r="B37" s="10" t="s">
        <v>129</v>
      </c>
    </row>
    <row r="38" spans="1:2">
      <c r="A38" s="9" t="s">
        <v>198</v>
      </c>
      <c r="B38" s="10" t="s">
        <v>199</v>
      </c>
    </row>
    <row r="39" spans="1:2">
      <c r="A39" s="9" t="s">
        <v>424</v>
      </c>
      <c r="B39" s="10" t="s">
        <v>425</v>
      </c>
    </row>
    <row r="40" spans="1:2">
      <c r="A40" s="9" t="s">
        <v>440</v>
      </c>
      <c r="B40" s="10" t="s">
        <v>441</v>
      </c>
    </row>
    <row r="41" spans="1:2">
      <c r="A41" s="9" t="s">
        <v>332</v>
      </c>
      <c r="B41" s="10" t="s">
        <v>333</v>
      </c>
    </row>
    <row r="42" spans="1:2">
      <c r="A42" s="9" t="s">
        <v>218</v>
      </c>
      <c r="B42" s="10" t="s">
        <v>219</v>
      </c>
    </row>
    <row r="43" spans="1:2">
      <c r="A43" s="9" t="s">
        <v>254</v>
      </c>
      <c r="B43" s="10" t="s">
        <v>255</v>
      </c>
    </row>
    <row r="44" spans="1:2">
      <c r="A44" s="9" t="s">
        <v>134</v>
      </c>
      <c r="B44" s="10" t="s">
        <v>135</v>
      </c>
    </row>
    <row r="45" spans="1:2">
      <c r="A45" s="9" t="s">
        <v>246</v>
      </c>
      <c r="B45" s="10" t="s">
        <v>247</v>
      </c>
    </row>
    <row r="46" spans="1:2">
      <c r="A46" s="9" t="s">
        <v>86</v>
      </c>
      <c r="B46" s="10" t="s">
        <v>87</v>
      </c>
    </row>
    <row r="47" spans="1:2">
      <c r="A47" s="9" t="s">
        <v>106</v>
      </c>
      <c r="B47" s="10" t="s">
        <v>107</v>
      </c>
    </row>
    <row r="48" spans="1:2">
      <c r="A48" s="9" t="s">
        <v>92</v>
      </c>
      <c r="B48" s="10" t="s">
        <v>93</v>
      </c>
    </row>
    <row r="49" spans="1:2">
      <c r="A49" s="9" t="s">
        <v>376</v>
      </c>
      <c r="B49" s="10" t="s">
        <v>377</v>
      </c>
    </row>
    <row r="50" spans="1:2">
      <c r="A50" s="9" t="s">
        <v>74</v>
      </c>
      <c r="B50" s="10" t="s">
        <v>75</v>
      </c>
    </row>
    <row r="51" spans="1:2">
      <c r="A51" s="9" t="s">
        <v>142</v>
      </c>
      <c r="B51" s="10" t="s">
        <v>143</v>
      </c>
    </row>
    <row r="52" spans="1:2">
      <c r="A52" s="9" t="s">
        <v>136</v>
      </c>
      <c r="B52" s="10" t="s">
        <v>137</v>
      </c>
    </row>
    <row r="53" spans="1:2">
      <c r="A53" s="9" t="s">
        <v>148</v>
      </c>
      <c r="B53" s="10" t="s">
        <v>149</v>
      </c>
    </row>
    <row r="54" spans="1:2">
      <c r="A54" s="9" t="s">
        <v>282</v>
      </c>
      <c r="B54" s="10" t="s">
        <v>283</v>
      </c>
    </row>
    <row r="55" spans="1:2">
      <c r="A55" s="9" t="s">
        <v>400</v>
      </c>
      <c r="B55" s="10" t="s">
        <v>401</v>
      </c>
    </row>
    <row r="56" spans="1:2">
      <c r="A56" s="9" t="s">
        <v>284</v>
      </c>
      <c r="B56" s="10" t="s">
        <v>285</v>
      </c>
    </row>
    <row r="57" spans="1:2">
      <c r="A57" s="9" t="s">
        <v>382</v>
      </c>
      <c r="B57" s="10" t="s">
        <v>383</v>
      </c>
    </row>
    <row r="58" spans="1:2">
      <c r="A58" s="9" t="s">
        <v>64</v>
      </c>
      <c r="B58" s="10" t="s">
        <v>65</v>
      </c>
    </row>
    <row r="59" spans="1:2">
      <c r="A59" s="9" t="s">
        <v>454</v>
      </c>
      <c r="B59" s="10" t="s">
        <v>455</v>
      </c>
    </row>
    <row r="60" spans="1:2">
      <c r="A60" s="9" t="s">
        <v>208</v>
      </c>
      <c r="B60" s="10" t="s">
        <v>209</v>
      </c>
    </row>
    <row r="61" spans="1:2">
      <c r="A61" s="9" t="s">
        <v>226</v>
      </c>
      <c r="B61" s="10" t="s">
        <v>227</v>
      </c>
    </row>
    <row r="62" spans="1:2">
      <c r="A62" s="9" t="s">
        <v>402</v>
      </c>
      <c r="B62" s="10" t="s">
        <v>403</v>
      </c>
    </row>
    <row r="63" spans="1:2">
      <c r="A63" s="9" t="s">
        <v>170</v>
      </c>
      <c r="B63" s="10" t="s">
        <v>171</v>
      </c>
    </row>
    <row r="64" spans="1:2">
      <c r="A64" s="9" t="s">
        <v>180</v>
      </c>
      <c r="B64" s="10" t="s">
        <v>181</v>
      </c>
    </row>
    <row r="65" spans="1:2">
      <c r="A65" s="9" t="s">
        <v>66</v>
      </c>
      <c r="B65" s="10" t="s">
        <v>67</v>
      </c>
    </row>
    <row r="66" spans="1:2">
      <c r="A66" s="9" t="s">
        <v>256</v>
      </c>
      <c r="B66" s="10" t="s">
        <v>257</v>
      </c>
    </row>
    <row r="67" spans="1:2">
      <c r="A67" s="9" t="s">
        <v>20</v>
      </c>
      <c r="B67" s="10" t="s">
        <v>21</v>
      </c>
    </row>
    <row r="68" spans="1:2">
      <c r="A68" s="9" t="s">
        <v>168</v>
      </c>
      <c r="B68" s="10" t="s">
        <v>169</v>
      </c>
    </row>
    <row r="69" spans="1:2">
      <c r="A69" s="9" t="s">
        <v>328</v>
      </c>
      <c r="B69" s="10" t="s">
        <v>329</v>
      </c>
    </row>
    <row r="70" spans="1:2">
      <c r="A70" s="9" t="s">
        <v>48</v>
      </c>
      <c r="B70" s="10" t="s">
        <v>49</v>
      </c>
    </row>
    <row r="71" spans="1:2">
      <c r="A71" s="9" t="s">
        <v>76</v>
      </c>
      <c r="B71" s="10" t="s">
        <v>77</v>
      </c>
    </row>
    <row r="72" spans="1:2">
      <c r="A72" s="9" t="s">
        <v>214</v>
      </c>
      <c r="B72" s="10" t="s">
        <v>215</v>
      </c>
    </row>
    <row r="73" spans="1:2">
      <c r="A73" s="9" t="s">
        <v>156</v>
      </c>
      <c r="B73" s="10" t="s">
        <v>157</v>
      </c>
    </row>
    <row r="74" spans="1:2">
      <c r="A74" s="9" t="s">
        <v>192</v>
      </c>
      <c r="B74" s="10" t="s">
        <v>193</v>
      </c>
    </row>
    <row r="75" spans="1:2">
      <c r="A75" s="9" t="s">
        <v>242</v>
      </c>
      <c r="B75" s="10" t="s">
        <v>243</v>
      </c>
    </row>
    <row r="76" spans="1:2">
      <c r="A76" s="9" t="s">
        <v>182</v>
      </c>
      <c r="B76" s="10" t="s">
        <v>183</v>
      </c>
    </row>
    <row r="77" spans="1:2">
      <c r="A77" s="9" t="s">
        <v>258</v>
      </c>
      <c r="B77" s="10" t="s">
        <v>259</v>
      </c>
    </row>
    <row r="78" spans="1:2">
      <c r="A78" s="9" t="s">
        <v>394</v>
      </c>
      <c r="B78" s="10" t="s">
        <v>395</v>
      </c>
    </row>
    <row r="79" spans="1:2">
      <c r="A79" s="9" t="s">
        <v>184</v>
      </c>
      <c r="B79" s="10" t="s">
        <v>185</v>
      </c>
    </row>
    <row r="80" spans="1:2">
      <c r="A80" s="9" t="s">
        <v>476</v>
      </c>
      <c r="B80" s="10" t="s">
        <v>477</v>
      </c>
    </row>
    <row r="81" spans="1:2">
      <c r="A81" s="9" t="s">
        <v>188</v>
      </c>
      <c r="B81" s="10" t="s">
        <v>189</v>
      </c>
    </row>
    <row r="82" spans="1:2">
      <c r="A82" s="9" t="s">
        <v>206</v>
      </c>
      <c r="B82" s="10" t="s">
        <v>207</v>
      </c>
    </row>
    <row r="83" spans="1:2">
      <c r="A83" s="9" t="s">
        <v>158</v>
      </c>
      <c r="B83" s="10" t="s">
        <v>159</v>
      </c>
    </row>
    <row r="84" spans="1:2">
      <c r="A84" s="9" t="s">
        <v>404</v>
      </c>
      <c r="B84" s="10" t="s">
        <v>405</v>
      </c>
    </row>
    <row r="85" spans="1:2">
      <c r="A85" s="9" t="s">
        <v>340</v>
      </c>
      <c r="B85" s="10" t="s">
        <v>341</v>
      </c>
    </row>
    <row r="86" spans="1:2">
      <c r="A86" s="9" t="s">
        <v>210</v>
      </c>
      <c r="B86" s="10" t="s">
        <v>211</v>
      </c>
    </row>
    <row r="87" spans="1:2">
      <c r="A87" s="9" t="s">
        <v>430</v>
      </c>
      <c r="B87" s="10" t="s">
        <v>431</v>
      </c>
    </row>
    <row r="88" spans="1:2">
      <c r="A88" s="9" t="s">
        <v>44</v>
      </c>
      <c r="B88" s="10" t="s">
        <v>45</v>
      </c>
    </row>
    <row r="89" spans="1:2">
      <c r="A89" s="9" t="s">
        <v>228</v>
      </c>
      <c r="B89" s="10" t="s">
        <v>229</v>
      </c>
    </row>
    <row r="90" spans="1:2">
      <c r="A90" s="9" t="s">
        <v>444</v>
      </c>
      <c r="B90" s="10" t="s">
        <v>445</v>
      </c>
    </row>
    <row r="91" spans="1:2">
      <c r="A91" s="9" t="s">
        <v>144</v>
      </c>
      <c r="B91" s="10" t="s">
        <v>145</v>
      </c>
    </row>
    <row r="92" spans="1:2">
      <c r="A92" s="9" t="s">
        <v>220</v>
      </c>
      <c r="B92" s="10" t="s">
        <v>221</v>
      </c>
    </row>
    <row r="93" spans="1:2">
      <c r="A93" s="9" t="s">
        <v>412</v>
      </c>
      <c r="B93" s="10" t="s">
        <v>413</v>
      </c>
    </row>
    <row r="94" spans="1:2">
      <c r="A94" s="9" t="s">
        <v>230</v>
      </c>
      <c r="B94" s="10" t="s">
        <v>231</v>
      </c>
    </row>
    <row r="95" spans="1:2">
      <c r="A95" s="9" t="s">
        <v>78</v>
      </c>
      <c r="B95" s="10" t="s">
        <v>79</v>
      </c>
    </row>
    <row r="96" spans="1:2">
      <c r="A96" s="9" t="s">
        <v>102</v>
      </c>
      <c r="B96" s="10" t="s">
        <v>103</v>
      </c>
    </row>
    <row r="97" spans="1:2">
      <c r="A97" s="9" t="s">
        <v>12</v>
      </c>
      <c r="B97" s="10" t="s">
        <v>13</v>
      </c>
    </row>
    <row r="98" spans="1:2">
      <c r="A98" s="9" t="s">
        <v>442</v>
      </c>
      <c r="B98" s="10" t="s">
        <v>443</v>
      </c>
    </row>
    <row r="99" spans="1:2">
      <c r="A99" s="9" t="s">
        <v>236</v>
      </c>
      <c r="B99" s="10" t="s">
        <v>237</v>
      </c>
    </row>
    <row r="100" spans="1:2">
      <c r="A100" s="9" t="s">
        <v>496</v>
      </c>
      <c r="B100" s="10" t="s">
        <v>497</v>
      </c>
    </row>
    <row r="101" spans="1:2">
      <c r="A101" s="9" t="s">
        <v>38</v>
      </c>
      <c r="B101" s="10" t="s">
        <v>39</v>
      </c>
    </row>
    <row r="102" spans="1:2">
      <c r="A102" s="9" t="s">
        <v>310</v>
      </c>
      <c r="B102" s="10" t="s">
        <v>311</v>
      </c>
    </row>
    <row r="103" spans="1:2">
      <c r="A103" s="9" t="s">
        <v>388</v>
      </c>
      <c r="B103" s="10" t="s">
        <v>389</v>
      </c>
    </row>
    <row r="104" spans="1:2">
      <c r="A104" s="9" t="s">
        <v>238</v>
      </c>
      <c r="B104" s="10" t="s">
        <v>239</v>
      </c>
    </row>
    <row r="105" spans="1:2">
      <c r="A105" s="9" t="s">
        <v>364</v>
      </c>
      <c r="B105" s="10" t="s">
        <v>365</v>
      </c>
    </row>
    <row r="106" spans="1:2">
      <c r="A106" s="9" t="s">
        <v>132</v>
      </c>
      <c r="B106" s="10" t="s">
        <v>133</v>
      </c>
    </row>
    <row r="107" spans="1:2">
      <c r="A107" s="9" t="s">
        <v>108</v>
      </c>
      <c r="B107" s="10" t="s">
        <v>109</v>
      </c>
    </row>
    <row r="108" spans="1:2">
      <c r="A108" s="9" t="s">
        <v>396</v>
      </c>
      <c r="B108" s="10" t="s">
        <v>397</v>
      </c>
    </row>
    <row r="109" spans="1:2">
      <c r="A109" s="9" t="s">
        <v>380</v>
      </c>
      <c r="B109" s="10" t="s">
        <v>381</v>
      </c>
    </row>
    <row r="110" spans="1:2">
      <c r="A110" s="9" t="s">
        <v>216</v>
      </c>
      <c r="B110" s="10" t="s">
        <v>217</v>
      </c>
    </row>
    <row r="111" spans="1:2">
      <c r="A111" s="9" t="s">
        <v>266</v>
      </c>
      <c r="B111" s="10" t="s">
        <v>267</v>
      </c>
    </row>
    <row r="112" spans="1:2">
      <c r="A112" s="9" t="s">
        <v>344</v>
      </c>
      <c r="B112" s="10" t="s">
        <v>345</v>
      </c>
    </row>
    <row r="113" spans="1:2">
      <c r="A113" s="9" t="s">
        <v>46</v>
      </c>
      <c r="B113" s="10" t="s">
        <v>47</v>
      </c>
    </row>
    <row r="114" spans="1:2">
      <c r="A114" s="9" t="s">
        <v>10</v>
      </c>
      <c r="B114" s="10" t="s">
        <v>11</v>
      </c>
    </row>
    <row r="115" spans="1:2">
      <c r="A115" s="9" t="s">
        <v>278</v>
      </c>
      <c r="B115" s="10" t="s">
        <v>279</v>
      </c>
    </row>
    <row r="116" spans="1:2">
      <c r="A116" s="9" t="s">
        <v>280</v>
      </c>
      <c r="B116" s="10" t="s">
        <v>281</v>
      </c>
    </row>
    <row r="117" spans="1:2">
      <c r="A117" s="9" t="s">
        <v>378</v>
      </c>
      <c r="B117" s="10" t="s">
        <v>379</v>
      </c>
    </row>
    <row r="118" spans="1:2">
      <c r="A118" s="9" t="s">
        <v>82</v>
      </c>
      <c r="B118" s="10" t="s">
        <v>83</v>
      </c>
    </row>
    <row r="119" spans="1:2">
      <c r="A119" s="9" t="s">
        <v>104</v>
      </c>
      <c r="B119" s="10" t="s">
        <v>105</v>
      </c>
    </row>
    <row r="120" spans="1:2">
      <c r="A120" s="9" t="s">
        <v>360</v>
      </c>
      <c r="B120" s="10" t="s">
        <v>361</v>
      </c>
    </row>
    <row r="121" spans="1:2">
      <c r="A121" s="9" t="s">
        <v>138</v>
      </c>
      <c r="B121" s="10" t="s">
        <v>139</v>
      </c>
    </row>
    <row r="122" spans="1:2">
      <c r="A122" s="9" t="s">
        <v>96</v>
      </c>
      <c r="B122" s="10" t="s">
        <v>97</v>
      </c>
    </row>
    <row r="123" spans="1:2">
      <c r="A123" s="9" t="s">
        <v>294</v>
      </c>
      <c r="B123" s="10" t="s">
        <v>295</v>
      </c>
    </row>
    <row r="124" spans="1:2">
      <c r="A124" s="9" t="s">
        <v>448</v>
      </c>
      <c r="B124" s="10" t="s">
        <v>449</v>
      </c>
    </row>
    <row r="125" spans="1:2">
      <c r="A125" s="9" t="s">
        <v>162</v>
      </c>
      <c r="B125" s="10" t="s">
        <v>163</v>
      </c>
    </row>
    <row r="126" spans="1:2">
      <c r="A126" s="9" t="s">
        <v>368</v>
      </c>
      <c r="B126" s="10" t="s">
        <v>369</v>
      </c>
    </row>
    <row r="127" spans="1:2">
      <c r="A127" s="9" t="s">
        <v>72</v>
      </c>
      <c r="B127" s="10" t="s">
        <v>73</v>
      </c>
    </row>
    <row r="128" spans="1:2">
      <c r="A128" s="9" t="s">
        <v>446</v>
      </c>
      <c r="B128" s="10" t="s">
        <v>447</v>
      </c>
    </row>
    <row r="129" spans="1:2">
      <c r="A129" s="9" t="s">
        <v>318</v>
      </c>
      <c r="B129" s="10" t="s">
        <v>319</v>
      </c>
    </row>
    <row r="130" spans="1:2">
      <c r="A130" s="9" t="s">
        <v>62</v>
      </c>
      <c r="B130" s="10" t="s">
        <v>63</v>
      </c>
    </row>
    <row r="131" spans="1:2">
      <c r="A131" s="9" t="s">
        <v>320</v>
      </c>
      <c r="B131" s="10" t="s">
        <v>321</v>
      </c>
    </row>
    <row r="132" spans="1:2">
      <c r="A132" s="9" t="s">
        <v>298</v>
      </c>
      <c r="B132" s="10" t="s">
        <v>299</v>
      </c>
    </row>
    <row r="133" spans="1:2">
      <c r="A133" s="9" t="s">
        <v>308</v>
      </c>
      <c r="B133" s="10" t="s">
        <v>309</v>
      </c>
    </row>
    <row r="134" spans="1:2">
      <c r="A134" s="9" t="s">
        <v>190</v>
      </c>
      <c r="B134" s="10" t="s">
        <v>191</v>
      </c>
    </row>
    <row r="135" spans="1:2">
      <c r="A135" s="9" t="s">
        <v>390</v>
      </c>
      <c r="B135" s="10" t="s">
        <v>391</v>
      </c>
    </row>
    <row r="136" spans="1:2">
      <c r="A136" s="9" t="s">
        <v>494</v>
      </c>
      <c r="B136" s="10" t="s">
        <v>495</v>
      </c>
    </row>
    <row r="137" spans="1:2">
      <c r="A137" s="9" t="s">
        <v>330</v>
      </c>
      <c r="B137" s="10" t="s">
        <v>331</v>
      </c>
    </row>
    <row r="138" spans="1:2">
      <c r="A138" s="9" t="s">
        <v>422</v>
      </c>
      <c r="B138" s="10" t="s">
        <v>423</v>
      </c>
    </row>
    <row r="139" spans="1:2">
      <c r="A139" s="9" t="s">
        <v>194</v>
      </c>
      <c r="B139" s="10" t="s">
        <v>195</v>
      </c>
    </row>
    <row r="140" spans="1:2">
      <c r="A140" s="9" t="s">
        <v>262</v>
      </c>
      <c r="B140" s="10" t="s">
        <v>263</v>
      </c>
    </row>
    <row r="141" spans="1:2">
      <c r="A141" s="9" t="s">
        <v>436</v>
      </c>
      <c r="B141" s="10" t="s">
        <v>437</v>
      </c>
    </row>
    <row r="142" spans="1:2">
      <c r="A142" s="9" t="s">
        <v>172</v>
      </c>
      <c r="B142" s="10" t="s">
        <v>173</v>
      </c>
    </row>
    <row r="143" spans="1:2">
      <c r="A143" s="9" t="s">
        <v>426</v>
      </c>
      <c r="B143" s="10" t="s">
        <v>427</v>
      </c>
    </row>
    <row r="144" spans="1:2">
      <c r="A144" s="9" t="s">
        <v>272</v>
      </c>
      <c r="B144" s="10" t="s">
        <v>273</v>
      </c>
    </row>
    <row r="145" spans="1:2">
      <c r="A145" s="9" t="s">
        <v>432</v>
      </c>
      <c r="B145" s="10" t="s">
        <v>433</v>
      </c>
    </row>
    <row r="146" spans="1:2">
      <c r="A146" s="9" t="s">
        <v>428</v>
      </c>
      <c r="B146" s="10" t="s">
        <v>429</v>
      </c>
    </row>
    <row r="147" spans="1:2">
      <c r="A147" s="9" t="s">
        <v>250</v>
      </c>
      <c r="B147" s="10" t="s">
        <v>251</v>
      </c>
    </row>
    <row r="148" spans="1:2">
      <c r="A148" s="9" t="s">
        <v>354</v>
      </c>
      <c r="B148" s="10" t="s">
        <v>355</v>
      </c>
    </row>
    <row r="149" spans="1:2">
      <c r="A149" s="9" t="s">
        <v>22</v>
      </c>
      <c r="B149" s="10" t="s">
        <v>23</v>
      </c>
    </row>
    <row r="150" spans="1:2">
      <c r="A150" s="9" t="s">
        <v>18</v>
      </c>
      <c r="B150" s="10" t="s">
        <v>19</v>
      </c>
    </row>
    <row r="151" spans="1:2">
      <c r="A151" s="9" t="s">
        <v>326</v>
      </c>
      <c r="B151" s="10" t="s">
        <v>327</v>
      </c>
    </row>
    <row r="152" spans="1:2">
      <c r="A152" s="9" t="s">
        <v>286</v>
      </c>
      <c r="B152" s="10" t="s">
        <v>287</v>
      </c>
    </row>
    <row r="153" spans="1:2">
      <c r="A153" s="9" t="s">
        <v>322</v>
      </c>
      <c r="B153" s="10" t="s">
        <v>323</v>
      </c>
    </row>
    <row r="154" spans="1:2">
      <c r="A154" s="9" t="s">
        <v>300</v>
      </c>
      <c r="B154" s="10" t="s">
        <v>301</v>
      </c>
    </row>
    <row r="155" spans="1:2">
      <c r="A155" s="9" t="s">
        <v>164</v>
      </c>
      <c r="B155" s="10" t="s">
        <v>165</v>
      </c>
    </row>
    <row r="156" spans="1:2">
      <c r="A156" s="9" t="s">
        <v>304</v>
      </c>
      <c r="B156" s="10" t="s">
        <v>305</v>
      </c>
    </row>
    <row r="157" spans="1:2">
      <c r="A157" s="9" t="s">
        <v>222</v>
      </c>
      <c r="B157" s="10" t="s">
        <v>223</v>
      </c>
    </row>
    <row r="158" spans="1:2">
      <c r="A158" s="9" t="s">
        <v>60</v>
      </c>
      <c r="B158" s="10" t="s">
        <v>61</v>
      </c>
    </row>
    <row r="159" spans="1:2">
      <c r="A159" s="9" t="s">
        <v>274</v>
      </c>
      <c r="B159" s="10" t="s">
        <v>275</v>
      </c>
    </row>
    <row r="160" spans="1:2">
      <c r="A160" s="9" t="s">
        <v>166</v>
      </c>
      <c r="B160" s="10" t="s">
        <v>167</v>
      </c>
    </row>
    <row r="161" spans="1:2">
      <c r="A161" s="9" t="s">
        <v>240</v>
      </c>
      <c r="B161" s="10" t="s">
        <v>241</v>
      </c>
    </row>
    <row r="162" spans="1:2">
      <c r="A162" s="9" t="s">
        <v>470</v>
      </c>
      <c r="B162" s="10" t="s">
        <v>471</v>
      </c>
    </row>
    <row r="163" spans="1:2">
      <c r="A163" s="9" t="s">
        <v>384</v>
      </c>
      <c r="B163" s="10" t="s">
        <v>385</v>
      </c>
    </row>
    <row r="164" spans="1:2">
      <c r="A164" s="9" t="s">
        <v>374</v>
      </c>
      <c r="B164" s="10" t="s">
        <v>375</v>
      </c>
    </row>
    <row r="165" spans="1:2">
      <c r="A165" s="9" t="s">
        <v>140</v>
      </c>
      <c r="B165" s="10" t="s">
        <v>141</v>
      </c>
    </row>
    <row r="166" spans="1:2">
      <c r="A166" s="9" t="s">
        <v>334</v>
      </c>
      <c r="B166" s="10" t="s">
        <v>335</v>
      </c>
    </row>
    <row r="167" spans="1:2">
      <c r="A167" s="9" t="s">
        <v>356</v>
      </c>
      <c r="B167" s="10" t="s">
        <v>357</v>
      </c>
    </row>
    <row r="168" spans="1:2">
      <c r="A168" s="9" t="s">
        <v>410</v>
      </c>
      <c r="B168" s="10" t="s">
        <v>411</v>
      </c>
    </row>
    <row r="169" spans="1:2">
      <c r="A169" s="9" t="s">
        <v>358</v>
      </c>
      <c r="B169" s="10" t="s">
        <v>359</v>
      </c>
    </row>
    <row r="170" spans="1:2">
      <c r="A170" s="9" t="s">
        <v>276</v>
      </c>
      <c r="B170" s="10" t="s">
        <v>277</v>
      </c>
    </row>
    <row r="171" spans="1:2">
      <c r="A171" s="9" t="s">
        <v>462</v>
      </c>
      <c r="B171" s="10" t="s">
        <v>463</v>
      </c>
    </row>
    <row r="172" spans="1:2">
      <c r="A172" s="9" t="s">
        <v>362</v>
      </c>
      <c r="B172" s="10" t="s">
        <v>363</v>
      </c>
    </row>
    <row r="173" spans="1:2">
      <c r="A173" s="9" t="s">
        <v>370</v>
      </c>
      <c r="B173" s="10" t="s">
        <v>371</v>
      </c>
    </row>
    <row r="174" spans="1:2">
      <c r="A174" s="9" t="s">
        <v>372</v>
      </c>
      <c r="B174" s="10" t="s">
        <v>373</v>
      </c>
    </row>
    <row r="175" spans="1:2">
      <c r="A175" s="9" t="s">
        <v>68</v>
      </c>
      <c r="B175" s="10" t="s">
        <v>69</v>
      </c>
    </row>
    <row r="176" spans="1:2">
      <c r="A176" s="9" t="s">
        <v>54</v>
      </c>
      <c r="B176" s="10" t="s">
        <v>55</v>
      </c>
    </row>
    <row r="177" spans="1:2">
      <c r="A177" s="9" t="s">
        <v>152</v>
      </c>
      <c r="B177" s="10" t="s">
        <v>153</v>
      </c>
    </row>
    <row r="178" spans="1:2">
      <c r="A178" s="9" t="s">
        <v>98</v>
      </c>
      <c r="B178" s="10" t="s">
        <v>99</v>
      </c>
    </row>
    <row r="179" spans="1:2">
      <c r="A179" s="9" t="s">
        <v>174</v>
      </c>
      <c r="B179" s="10" t="s">
        <v>175</v>
      </c>
    </row>
    <row r="180" spans="1:2">
      <c r="A180" s="9" t="s">
        <v>80</v>
      </c>
      <c r="B180" s="10" t="s">
        <v>81</v>
      </c>
    </row>
    <row r="181" spans="1:2">
      <c r="A181" s="9" t="s">
        <v>52</v>
      </c>
      <c r="B181" s="10" t="s">
        <v>53</v>
      </c>
    </row>
    <row r="182" spans="1:2">
      <c r="A182" s="9" t="s">
        <v>302</v>
      </c>
      <c r="B182" s="10" t="s">
        <v>303</v>
      </c>
    </row>
    <row r="183" spans="1:2">
      <c r="A183" s="9" t="s">
        <v>486</v>
      </c>
      <c r="B183" s="10" t="s">
        <v>487</v>
      </c>
    </row>
    <row r="184" spans="1:2">
      <c r="A184" s="9" t="s">
        <v>34</v>
      </c>
      <c r="B184" s="10" t="s">
        <v>35</v>
      </c>
    </row>
    <row r="185" spans="1:2">
      <c r="A185" s="9" t="s">
        <v>398</v>
      </c>
      <c r="B185" s="10" t="s">
        <v>399</v>
      </c>
    </row>
    <row r="186" spans="1:2">
      <c r="A186" s="9" t="s">
        <v>28</v>
      </c>
      <c r="B186" s="10" t="s">
        <v>29</v>
      </c>
    </row>
    <row r="187" spans="1:2">
      <c r="A187" s="9" t="s">
        <v>288</v>
      </c>
      <c r="B187" s="10" t="s">
        <v>289</v>
      </c>
    </row>
    <row r="188" spans="1:2">
      <c r="A188" s="9" t="s">
        <v>124</v>
      </c>
      <c r="B188" s="10" t="s">
        <v>125</v>
      </c>
    </row>
    <row r="189" spans="1:2">
      <c r="A189" s="9" t="s">
        <v>110</v>
      </c>
      <c r="B189" s="10" t="s">
        <v>111</v>
      </c>
    </row>
    <row r="190" spans="1:2">
      <c r="A190" s="9" t="s">
        <v>434</v>
      </c>
      <c r="B190" s="10" t="s">
        <v>435</v>
      </c>
    </row>
    <row r="191" spans="1:2">
      <c r="A191" s="9" t="s">
        <v>160</v>
      </c>
      <c r="B191" s="10" t="s">
        <v>161</v>
      </c>
    </row>
    <row r="192" spans="1:2">
      <c r="A192" s="9" t="s">
        <v>438</v>
      </c>
      <c r="B192" s="10" t="s">
        <v>439</v>
      </c>
    </row>
    <row r="193" spans="1:2">
      <c r="A193" s="9" t="s">
        <v>386</v>
      </c>
      <c r="B193" s="10" t="s">
        <v>387</v>
      </c>
    </row>
    <row r="194" spans="1:2">
      <c r="A194" s="9" t="s">
        <v>50</v>
      </c>
      <c r="B194" s="10" t="s">
        <v>51</v>
      </c>
    </row>
    <row r="195" spans="1:2">
      <c r="A195" s="9" t="s">
        <v>186</v>
      </c>
      <c r="B195" s="10" t="s">
        <v>187</v>
      </c>
    </row>
    <row r="196" spans="1:2">
      <c r="A196" s="9" t="s">
        <v>94</v>
      </c>
      <c r="B196" s="10" t="s">
        <v>95</v>
      </c>
    </row>
    <row r="197" spans="1:2">
      <c r="A197" s="9" t="s">
        <v>16</v>
      </c>
      <c r="B197" s="10" t="s">
        <v>17</v>
      </c>
    </row>
    <row r="198" spans="1:2">
      <c r="A198" s="9" t="s">
        <v>450</v>
      </c>
      <c r="B198" s="10" t="s">
        <v>451</v>
      </c>
    </row>
    <row r="199" spans="1:2">
      <c r="A199" s="9" t="s">
        <v>130</v>
      </c>
      <c r="B199" s="10" t="s">
        <v>131</v>
      </c>
    </row>
    <row r="200" spans="1:2">
      <c r="A200" s="9" t="s">
        <v>350</v>
      </c>
      <c r="B200" s="10" t="s">
        <v>351</v>
      </c>
    </row>
    <row r="201" spans="1:2">
      <c r="A201" s="9" t="s">
        <v>150</v>
      </c>
      <c r="B201" s="10" t="s">
        <v>151</v>
      </c>
    </row>
    <row r="202" spans="1:2">
      <c r="A202" s="9" t="s">
        <v>202</v>
      </c>
      <c r="B202" s="10" t="s">
        <v>203</v>
      </c>
    </row>
    <row r="203" spans="1:2">
      <c r="A203" s="9" t="s">
        <v>200</v>
      </c>
      <c r="B203" s="10" t="s">
        <v>201</v>
      </c>
    </row>
    <row r="204" spans="1:2">
      <c r="A204" s="9" t="s">
        <v>392</v>
      </c>
      <c r="B204" s="10" t="s">
        <v>393</v>
      </c>
    </row>
    <row r="205" spans="1:2">
      <c r="A205" s="9" t="s">
        <v>414</v>
      </c>
      <c r="B205" s="10" t="s">
        <v>415</v>
      </c>
    </row>
    <row r="206" spans="1:2">
      <c r="A206" s="9" t="s">
        <v>32</v>
      </c>
      <c r="B206" s="10" t="s">
        <v>33</v>
      </c>
    </row>
    <row r="207" spans="1:2">
      <c r="A207" s="9" t="s">
        <v>252</v>
      </c>
      <c r="B207" s="10" t="s">
        <v>253</v>
      </c>
    </row>
    <row r="208" spans="1:2">
      <c r="A208" s="9" t="s">
        <v>452</v>
      </c>
      <c r="B208" s="10" t="s">
        <v>453</v>
      </c>
    </row>
    <row r="209" spans="1:2">
      <c r="A209" s="9" t="s">
        <v>316</v>
      </c>
      <c r="B209" s="10" t="s">
        <v>317</v>
      </c>
    </row>
    <row r="210" spans="1:2">
      <c r="A210" s="9" t="s">
        <v>264</v>
      </c>
      <c r="B210" s="10" t="s">
        <v>265</v>
      </c>
    </row>
    <row r="211" spans="1:2">
      <c r="A211" s="9" t="s">
        <v>244</v>
      </c>
      <c r="B211" s="10" t="s">
        <v>245</v>
      </c>
    </row>
    <row r="212" spans="1:2">
      <c r="A212" s="9" t="s">
        <v>146</v>
      </c>
      <c r="B212" s="10" t="s">
        <v>147</v>
      </c>
    </row>
    <row r="213" spans="1:2">
      <c r="A213" s="9" t="s">
        <v>348</v>
      </c>
      <c r="B213" s="10" t="s">
        <v>349</v>
      </c>
    </row>
    <row r="214" spans="1:2">
      <c r="A214" s="9" t="s">
        <v>312</v>
      </c>
      <c r="B214" s="10" t="s">
        <v>313</v>
      </c>
    </row>
    <row r="215" spans="1:2">
      <c r="A215" s="9" t="s">
        <v>100</v>
      </c>
      <c r="B215" s="10" t="s">
        <v>101</v>
      </c>
    </row>
    <row r="216" spans="1:2">
      <c r="A216" s="9" t="s">
        <v>352</v>
      </c>
      <c r="B216" s="10" t="s">
        <v>353</v>
      </c>
    </row>
    <row r="217" spans="1:2">
      <c r="A217" s="9" t="s">
        <v>58</v>
      </c>
      <c r="B217" s="10" t="s">
        <v>59</v>
      </c>
    </row>
    <row r="218" spans="1:2">
      <c r="A218" s="9" t="s">
        <v>456</v>
      </c>
      <c r="B218" s="10" t="s">
        <v>457</v>
      </c>
    </row>
    <row r="219" spans="1:2">
      <c r="A219" s="9" t="s">
        <v>460</v>
      </c>
      <c r="B219" s="10" t="s">
        <v>461</v>
      </c>
    </row>
    <row r="220" spans="1:2">
      <c r="A220" s="9" t="s">
        <v>260</v>
      </c>
      <c r="B220" s="10" t="s">
        <v>261</v>
      </c>
    </row>
    <row r="221" spans="1:2">
      <c r="A221" s="9" t="s">
        <v>342</v>
      </c>
      <c r="B221" s="10" t="s">
        <v>343</v>
      </c>
    </row>
    <row r="222" spans="1:2">
      <c r="A222" s="9" t="s">
        <v>466</v>
      </c>
      <c r="B222" s="10" t="s">
        <v>467</v>
      </c>
    </row>
    <row r="223" spans="1:2">
      <c r="A223" s="9" t="s">
        <v>90</v>
      </c>
      <c r="B223" s="10" t="s">
        <v>91</v>
      </c>
    </row>
    <row r="224" spans="1:2">
      <c r="A224" s="9" t="s">
        <v>420</v>
      </c>
      <c r="B224" s="10" t="s">
        <v>421</v>
      </c>
    </row>
    <row r="225" spans="1:2">
      <c r="A225" s="9" t="s">
        <v>482</v>
      </c>
      <c r="B225" s="10" t="s">
        <v>483</v>
      </c>
    </row>
    <row r="226" spans="1:2">
      <c r="A226" s="9" t="s">
        <v>314</v>
      </c>
      <c r="B226" s="10" t="s">
        <v>315</v>
      </c>
    </row>
    <row r="227" spans="1:2">
      <c r="A227" s="9" t="s">
        <v>464</v>
      </c>
      <c r="B227" s="10" t="s">
        <v>465</v>
      </c>
    </row>
    <row r="228" spans="1:2">
      <c r="A228" s="9" t="s">
        <v>88</v>
      </c>
      <c r="B228" s="10" t="s">
        <v>89</v>
      </c>
    </row>
    <row r="229" spans="1:2">
      <c r="A229" s="9" t="s">
        <v>290</v>
      </c>
      <c r="B229" s="10" t="s">
        <v>291</v>
      </c>
    </row>
    <row r="230" spans="1:2">
      <c r="A230" s="9" t="s">
        <v>296</v>
      </c>
      <c r="B230" s="10" t="s">
        <v>297</v>
      </c>
    </row>
    <row r="231" spans="1:2">
      <c r="A231" s="9" t="s">
        <v>480</v>
      </c>
      <c r="B231" s="10" t="s">
        <v>481</v>
      </c>
    </row>
    <row r="232" spans="1:2">
      <c r="A232" s="9" t="s">
        <v>70</v>
      </c>
      <c r="B232" s="10" t="s">
        <v>71</v>
      </c>
    </row>
    <row r="233" spans="1:2">
      <c r="A233" s="9" t="s">
        <v>248</v>
      </c>
      <c r="B233" s="10" t="s">
        <v>249</v>
      </c>
    </row>
    <row r="234" spans="1:2">
      <c r="A234" s="9" t="s">
        <v>112</v>
      </c>
      <c r="B234" s="10" t="s">
        <v>113</v>
      </c>
    </row>
    <row r="235" spans="1:2">
      <c r="A235" s="9" t="s">
        <v>178</v>
      </c>
      <c r="B235" s="10" t="s">
        <v>179</v>
      </c>
    </row>
    <row r="236" spans="1:2">
      <c r="A236" s="9" t="s">
        <v>490</v>
      </c>
      <c r="B236" s="10" t="s">
        <v>491</v>
      </c>
    </row>
    <row r="237" spans="1:2">
      <c r="A237" s="9" t="s">
        <v>406</v>
      </c>
      <c r="B237" s="10" t="s">
        <v>407</v>
      </c>
    </row>
    <row r="238" spans="1:2">
      <c r="A238" s="9" t="s">
        <v>268</v>
      </c>
      <c r="B238" s="10" t="s">
        <v>269</v>
      </c>
    </row>
    <row r="239" spans="1:2">
      <c r="A239" s="9" t="s">
        <v>468</v>
      </c>
      <c r="B239" s="10" t="s">
        <v>469</v>
      </c>
    </row>
    <row r="240" spans="1:2">
      <c r="A240" s="9" t="s">
        <v>484</v>
      </c>
      <c r="B240" s="10" t="s">
        <v>485</v>
      </c>
    </row>
    <row r="241" spans="1:2">
      <c r="A241" s="9" t="s">
        <v>116</v>
      </c>
      <c r="B241" s="10" t="s">
        <v>117</v>
      </c>
    </row>
    <row r="242" spans="1:2">
      <c r="A242" s="9" t="s">
        <v>224</v>
      </c>
      <c r="B242" s="10" t="s">
        <v>225</v>
      </c>
    </row>
    <row r="243" spans="1:2">
      <c r="A243" s="9" t="s">
        <v>84</v>
      </c>
      <c r="B243" s="10" t="s">
        <v>85</v>
      </c>
    </row>
    <row r="244" spans="1:2">
      <c r="A244" s="9" t="s">
        <v>492</v>
      </c>
      <c r="B244" s="10" t="s">
        <v>493</v>
      </c>
    </row>
    <row r="245" spans="1:2">
      <c r="A245" s="9" t="s">
        <v>418</v>
      </c>
      <c r="B245" s="10" t="s">
        <v>419</v>
      </c>
    </row>
  </sheetData>
  <sortState xmlns:xlrd2="http://schemas.microsoft.com/office/spreadsheetml/2017/richdata2" ref="A2:B245">
    <sortCondition ref="B2:B24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00000"/>
    <pageSetUpPr fitToPage="1"/>
  </sheetPr>
  <dimension ref="A1:AK268"/>
  <sheetViews>
    <sheetView showGridLines="0" zoomScale="80" zoomScaleNormal="80" workbookViewId="0">
      <pane ySplit="12" topLeftCell="A13" activePane="bottomLeft" state="frozen"/>
      <selection activeCell="A7" sqref="A7:D7"/>
      <selection pane="bottomLeft" activeCell="A7" sqref="A7:H7"/>
    </sheetView>
  </sheetViews>
  <sheetFormatPr defaultColWidth="9.1328125" defaultRowHeight="14.25"/>
  <cols>
    <col min="1" max="1" width="16.06640625" style="18" customWidth="1"/>
    <col min="2" max="2" width="45.19921875" style="5" customWidth="1"/>
    <col min="3" max="3" width="19.1328125" style="5" customWidth="1"/>
    <col min="4" max="4" width="16.6640625" style="5" customWidth="1"/>
    <col min="5" max="5" width="3.6640625" style="5" customWidth="1"/>
    <col min="6" max="6" width="15.19921875" style="5" customWidth="1"/>
    <col min="7" max="7" width="14.06640625" style="5" customWidth="1"/>
    <col min="8" max="8" width="15.19921875" style="5" customWidth="1"/>
    <col min="9" max="9" width="3.86328125" style="5" customWidth="1"/>
    <col min="10" max="10" width="15.19921875" style="5" customWidth="1"/>
    <col min="11" max="11" width="12.6640625" style="5" customWidth="1"/>
    <col min="12" max="12" width="15.19921875" style="5" customWidth="1"/>
    <col min="13" max="13" width="4.19921875" style="5" customWidth="1"/>
    <col min="14" max="14" width="10.86328125" style="5" customWidth="1"/>
    <col min="15" max="15" width="11.73046875" style="5" customWidth="1"/>
    <col min="16" max="16" width="9.1328125" style="5"/>
    <col min="17" max="17" width="3.6640625" style="5" customWidth="1"/>
    <col min="18" max="18" width="12.73046875" style="5" customWidth="1"/>
    <col min="19" max="19" width="14.06640625" style="5" customWidth="1"/>
    <col min="20" max="20" width="3.6640625" style="5" customWidth="1"/>
    <col min="21" max="21" width="16.1328125" style="5" customWidth="1"/>
    <col min="22" max="22" width="14.33203125" style="5" customWidth="1"/>
    <col min="23" max="23" width="3.6640625" style="5" customWidth="1"/>
    <col min="24" max="24" width="22.06640625" style="5" customWidth="1"/>
    <col min="25" max="25" width="4.53125" style="5" customWidth="1"/>
    <col min="26" max="26" width="28.53125" style="5" customWidth="1"/>
    <col min="27" max="27" width="10.46484375" style="5" customWidth="1"/>
    <col min="28" max="28" width="12.19921875" style="5" customWidth="1"/>
    <col min="29" max="29" width="10.265625" style="5" customWidth="1"/>
    <col min="30" max="30" width="3.6640625" style="5" customWidth="1"/>
    <col min="31" max="31" width="12.73046875" style="5" customWidth="1"/>
    <col min="32" max="32" width="14.06640625" style="5" customWidth="1"/>
    <col min="33" max="33" width="3.6640625" style="5" customWidth="1"/>
    <col min="34" max="34" width="16.1328125" style="5" customWidth="1"/>
    <col min="35" max="35" width="14.33203125" style="5" customWidth="1"/>
    <col min="36" max="36" width="3.6640625" style="5" customWidth="1"/>
    <col min="37" max="37" width="22.06640625" style="5" customWidth="1"/>
    <col min="38" max="16384" width="9.1328125" style="5"/>
  </cols>
  <sheetData>
    <row r="1" spans="1:37" ht="21">
      <c r="A1" s="199" t="s">
        <v>0</v>
      </c>
      <c r="B1" s="199"/>
      <c r="C1" s="199"/>
      <c r="D1" s="199"/>
      <c r="E1" s="199"/>
      <c r="F1" s="199"/>
      <c r="G1" s="199"/>
      <c r="H1" s="199"/>
      <c r="I1" s="199"/>
      <c r="J1" s="199"/>
      <c r="K1" s="199"/>
      <c r="L1" s="199"/>
    </row>
    <row r="2" spans="1:37" ht="21">
      <c r="A2" s="200" t="s">
        <v>1</v>
      </c>
      <c r="B2" s="200"/>
      <c r="C2" s="200"/>
      <c r="D2" s="200"/>
      <c r="E2" s="200"/>
      <c r="F2" s="200"/>
      <c r="G2" s="200"/>
      <c r="H2" s="200"/>
      <c r="I2" s="200"/>
      <c r="J2" s="200"/>
      <c r="K2" s="200"/>
      <c r="L2" s="200"/>
    </row>
    <row r="3" spans="1:37" ht="23.25">
      <c r="A3" s="199" t="s">
        <v>853</v>
      </c>
      <c r="B3" s="199"/>
      <c r="C3" s="199"/>
      <c r="D3" s="199"/>
      <c r="E3" s="199"/>
      <c r="F3" s="199"/>
      <c r="G3" s="199"/>
      <c r="H3" s="199"/>
      <c r="I3" s="199"/>
      <c r="J3" s="199"/>
      <c r="K3" s="199"/>
      <c r="L3" s="199"/>
    </row>
    <row r="5" spans="1:37" s="17" customFormat="1" ht="18" customHeight="1">
      <c r="A5" s="201" t="s">
        <v>854</v>
      </c>
      <c r="B5" s="202"/>
      <c r="C5" s="202"/>
      <c r="D5" s="202"/>
      <c r="E5" s="202"/>
      <c r="F5" s="202"/>
      <c r="G5" s="202"/>
      <c r="H5" s="203"/>
      <c r="J5" s="204" t="s">
        <v>855</v>
      </c>
      <c r="K5" s="205"/>
      <c r="L5" s="206"/>
      <c r="N5" s="5"/>
      <c r="O5" s="5"/>
      <c r="P5" s="5"/>
      <c r="Q5" s="5"/>
      <c r="R5" s="5"/>
      <c r="S5" s="5"/>
      <c r="T5" s="5"/>
      <c r="U5" s="5"/>
      <c r="V5" s="5"/>
      <c r="W5" s="5"/>
      <c r="X5" s="5"/>
      <c r="Z5" s="5"/>
      <c r="AA5" s="5"/>
      <c r="AB5" s="5"/>
      <c r="AC5" s="5"/>
      <c r="AD5" s="5"/>
      <c r="AE5" s="5"/>
      <c r="AF5" s="5"/>
      <c r="AG5" s="5"/>
      <c r="AH5" s="5"/>
      <c r="AI5" s="5"/>
      <c r="AJ5" s="5"/>
      <c r="AK5" s="5"/>
    </row>
    <row r="6" spans="1:37" s="17" customFormat="1" ht="15.7" customHeight="1">
      <c r="A6" s="33" t="s">
        <v>856</v>
      </c>
      <c r="B6" s="213" t="s">
        <v>857</v>
      </c>
      <c r="C6" s="214"/>
      <c r="D6" s="214"/>
      <c r="E6" s="214"/>
      <c r="F6" s="214"/>
      <c r="G6" s="214"/>
      <c r="H6" s="215"/>
      <c r="J6" s="207"/>
      <c r="K6" s="208"/>
      <c r="L6" s="209"/>
      <c r="N6" s="5"/>
      <c r="O6" s="5"/>
      <c r="P6" s="5"/>
      <c r="Q6" s="5"/>
      <c r="R6" s="5"/>
      <c r="S6" s="5"/>
      <c r="T6" s="5"/>
      <c r="U6" s="5"/>
      <c r="V6" s="5"/>
      <c r="W6" s="5"/>
      <c r="X6" s="5"/>
      <c r="Z6" s="5"/>
      <c r="AA6" s="5"/>
      <c r="AB6" s="5"/>
      <c r="AC6" s="5"/>
      <c r="AD6" s="5"/>
      <c r="AE6" s="5"/>
      <c r="AF6" s="5"/>
      <c r="AG6" s="5"/>
      <c r="AH6" s="5"/>
      <c r="AI6" s="5"/>
      <c r="AJ6" s="5"/>
      <c r="AK6" s="5"/>
    </row>
    <row r="7" spans="1:37" s="17" customFormat="1" ht="15.7" customHeight="1">
      <c r="A7" s="34" t="s">
        <v>858</v>
      </c>
      <c r="B7" s="216" t="s">
        <v>859</v>
      </c>
      <c r="C7" s="217"/>
      <c r="D7" s="217"/>
      <c r="E7" s="217"/>
      <c r="F7" s="217"/>
      <c r="G7" s="217"/>
      <c r="H7" s="218"/>
      <c r="J7" s="210"/>
      <c r="K7" s="211"/>
      <c r="L7" s="212"/>
      <c r="N7" s="5"/>
      <c r="O7" s="5"/>
      <c r="P7" s="5"/>
      <c r="Q7" s="5"/>
      <c r="R7" s="5"/>
      <c r="S7" s="5"/>
      <c r="T7" s="5"/>
      <c r="U7" s="5"/>
      <c r="V7" s="5"/>
      <c r="W7" s="5"/>
      <c r="X7" s="5"/>
      <c r="Z7" s="5"/>
      <c r="AA7" s="5"/>
      <c r="AB7" s="5"/>
      <c r="AC7" s="5"/>
      <c r="AD7" s="5"/>
      <c r="AE7" s="5"/>
      <c r="AF7" s="5"/>
      <c r="AG7" s="5"/>
      <c r="AH7" s="5"/>
      <c r="AI7" s="5"/>
      <c r="AJ7" s="5"/>
      <c r="AK7" s="5"/>
    </row>
    <row r="9" spans="1:37" s="38" customFormat="1" ht="21">
      <c r="A9" s="35" t="s">
        <v>3</v>
      </c>
      <c r="B9" s="36">
        <v>65085085</v>
      </c>
      <c r="C9" s="219" t="s">
        <v>860</v>
      </c>
      <c r="D9" s="219"/>
      <c r="E9" s="37"/>
      <c r="F9" s="220" t="s">
        <v>861</v>
      </c>
      <c r="G9" s="220"/>
      <c r="H9" s="220"/>
      <c r="I9" s="220"/>
      <c r="J9" s="220"/>
      <c r="K9" s="220"/>
      <c r="L9" s="220"/>
      <c r="N9" s="221" t="s">
        <v>862</v>
      </c>
      <c r="O9" s="221"/>
      <c r="P9" s="221"/>
      <c r="Q9" s="221"/>
      <c r="R9" s="221"/>
      <c r="S9" s="221"/>
      <c r="T9" s="221"/>
      <c r="U9" s="221"/>
      <c r="V9" s="221"/>
      <c r="W9" s="221"/>
      <c r="X9" s="221"/>
      <c r="Z9" s="222" t="s">
        <v>863</v>
      </c>
      <c r="AA9" s="222"/>
      <c r="AB9" s="222"/>
      <c r="AC9" s="222"/>
      <c r="AD9" s="222"/>
      <c r="AE9" s="222"/>
      <c r="AF9" s="222"/>
      <c r="AG9" s="222"/>
      <c r="AH9" s="222"/>
      <c r="AI9" s="222"/>
      <c r="AJ9" s="222"/>
      <c r="AK9" s="222"/>
    </row>
    <row r="10" spans="1:37" ht="15" customHeight="1">
      <c r="A10" s="35" t="s">
        <v>4</v>
      </c>
      <c r="B10" s="36">
        <f>B9*0.9</f>
        <v>58576576.5</v>
      </c>
      <c r="C10" s="223" t="s">
        <v>864</v>
      </c>
      <c r="D10" s="223"/>
      <c r="E10" s="39"/>
      <c r="F10" s="224" t="s">
        <v>865</v>
      </c>
      <c r="G10" s="224"/>
      <c r="H10" s="224"/>
      <c r="I10" s="39"/>
      <c r="J10" s="224" t="s">
        <v>866</v>
      </c>
      <c r="K10" s="224"/>
      <c r="L10" s="224"/>
      <c r="N10" s="225" t="s">
        <v>867</v>
      </c>
      <c r="O10" s="226"/>
      <c r="P10" s="227"/>
      <c r="Q10" s="40"/>
      <c r="R10" s="225" t="s">
        <v>868</v>
      </c>
      <c r="S10" s="227"/>
      <c r="T10" s="40"/>
      <c r="U10" s="225" t="s">
        <v>869</v>
      </c>
      <c r="V10" s="227"/>
      <c r="W10" s="17"/>
      <c r="X10" s="41" t="s">
        <v>870</v>
      </c>
      <c r="Z10" s="42" t="s">
        <v>871</v>
      </c>
      <c r="AA10" s="225" t="s">
        <v>867</v>
      </c>
      <c r="AB10" s="226"/>
      <c r="AC10" s="227"/>
      <c r="AD10" s="40"/>
      <c r="AE10" s="225" t="s">
        <v>868</v>
      </c>
      <c r="AF10" s="227"/>
      <c r="AG10" s="40"/>
      <c r="AH10" s="225" t="s">
        <v>869</v>
      </c>
      <c r="AI10" s="227"/>
      <c r="AJ10" s="17"/>
      <c r="AK10" s="41" t="s">
        <v>870</v>
      </c>
    </row>
    <row r="11" spans="1:37" s="45" customFormat="1" ht="30.7" customHeight="1">
      <c r="A11" s="228" t="s">
        <v>872</v>
      </c>
      <c r="B11" s="228" t="s">
        <v>7</v>
      </c>
      <c r="C11" s="43" t="s">
        <v>873</v>
      </c>
      <c r="D11" s="44" t="s">
        <v>874</v>
      </c>
      <c r="F11" s="46" t="s">
        <v>875</v>
      </c>
      <c r="G11" s="46" t="s">
        <v>876</v>
      </c>
      <c r="H11" s="46" t="s">
        <v>877</v>
      </c>
      <c r="J11" s="46" t="s">
        <v>875</v>
      </c>
      <c r="K11" s="46" t="s">
        <v>876</v>
      </c>
      <c r="L11" s="46" t="s">
        <v>877</v>
      </c>
      <c r="N11" s="47" t="s">
        <v>878</v>
      </c>
      <c r="O11" s="47" t="s">
        <v>879</v>
      </c>
      <c r="P11" s="47" t="s">
        <v>880</v>
      </c>
      <c r="R11" s="47" t="s">
        <v>878</v>
      </c>
      <c r="S11" s="47" t="s">
        <v>879</v>
      </c>
      <c r="U11" s="47" t="s">
        <v>878</v>
      </c>
      <c r="V11" s="47" t="s">
        <v>879</v>
      </c>
      <c r="X11" s="44" t="s">
        <v>881</v>
      </c>
      <c r="Z11" s="47" t="s">
        <v>879</v>
      </c>
      <c r="AA11" s="47" t="s">
        <v>878</v>
      </c>
      <c r="AB11" s="47" t="s">
        <v>879</v>
      </c>
      <c r="AC11" s="47" t="s">
        <v>880</v>
      </c>
      <c r="AE11" s="47" t="s">
        <v>878</v>
      </c>
      <c r="AF11" s="47" t="s">
        <v>879</v>
      </c>
      <c r="AH11" s="47" t="s">
        <v>878</v>
      </c>
      <c r="AI11" s="47" t="s">
        <v>879</v>
      </c>
      <c r="AK11" s="44" t="s">
        <v>881</v>
      </c>
    </row>
    <row r="12" spans="1:37" s="17" customFormat="1" ht="14.35" customHeight="1">
      <c r="A12" s="228"/>
      <c r="B12" s="228"/>
      <c r="C12" s="48">
        <v>70830535</v>
      </c>
      <c r="D12" s="48">
        <v>58576576.500000015</v>
      </c>
      <c r="E12" s="49"/>
      <c r="F12" s="48">
        <f>SUM(F13:F256)</f>
        <v>2463741.1300000013</v>
      </c>
      <c r="G12" s="48">
        <f>SUM(G13:G256)</f>
        <v>6425042</v>
      </c>
      <c r="H12" s="48">
        <f>SUM(H13:H256)</f>
        <v>-3961299.5903160237</v>
      </c>
      <c r="J12" s="50">
        <v>4.2060176220780003E-2</v>
      </c>
      <c r="K12" s="50">
        <v>0.10968617669754091</v>
      </c>
      <c r="L12" s="51">
        <v>-6.76260004767609E-2</v>
      </c>
      <c r="N12" s="52">
        <f>SUM(N13:N256)</f>
        <v>310141</v>
      </c>
      <c r="O12" s="52">
        <f>SUM(O13:O256)</f>
        <v>33739</v>
      </c>
      <c r="P12" s="52">
        <f>SUM(P13:P256)</f>
        <v>343880</v>
      </c>
      <c r="R12" s="53">
        <f t="shared" ref="R12" si="0">N12/P12</f>
        <v>0.9018872862626498</v>
      </c>
      <c r="S12" s="53">
        <f t="shared" ref="S12" si="1">O12/P12</f>
        <v>9.8112713737350241E-2</v>
      </c>
      <c r="U12" s="48">
        <f>SUM(U13:U256)</f>
        <v>52151535</v>
      </c>
      <c r="V12" s="54">
        <f>SUM(V13:V256)</f>
        <v>6425042</v>
      </c>
      <c r="X12" s="55">
        <f>IF(V12/O12&gt;0,V12/O12,"0")</f>
        <v>190.43368208897715</v>
      </c>
      <c r="Z12" s="52">
        <f>SUM(Z13:Z256)</f>
        <v>5796</v>
      </c>
      <c r="AA12" s="52">
        <f>SUM(AA13:AA256)</f>
        <v>310141</v>
      </c>
      <c r="AB12" s="52">
        <f>SUM(AB13:AB256)</f>
        <v>33739</v>
      </c>
      <c r="AC12" s="52">
        <f>SUM(AC13:AC256)</f>
        <v>343880</v>
      </c>
      <c r="AE12" s="53">
        <f>AH12/D12</f>
        <v>0.95793983231505486</v>
      </c>
      <c r="AF12" s="53">
        <f>AI12/D12</f>
        <v>4.2060176220780003E-2</v>
      </c>
      <c r="AH12" s="48">
        <f>SUM(AH13:AH256)</f>
        <v>56112835.869999997</v>
      </c>
      <c r="AI12" s="54">
        <f>SUM(AI13:AI256)</f>
        <v>2463741.1300000013</v>
      </c>
      <c r="AK12" s="48">
        <f>AI12/AB12</f>
        <v>73.023537449242752</v>
      </c>
    </row>
    <row r="13" spans="1:37" ht="14.35" customHeight="1">
      <c r="A13" s="56" t="s">
        <v>10</v>
      </c>
      <c r="B13" s="57" t="str">
        <f>'[1]School Imp &amp; State Admin  '!D16</f>
        <v>KENESAW PUBLIC SCHOOLS</v>
      </c>
      <c r="C13" s="58">
        <v>38063</v>
      </c>
      <c r="D13" s="59">
        <v>31478</v>
      </c>
      <c r="E13" s="60"/>
      <c r="F13" s="61">
        <v>4150.9399999999996</v>
      </c>
      <c r="G13" s="62">
        <v>6938</v>
      </c>
      <c r="H13" s="61">
        <v>-2786.6351043636514</v>
      </c>
      <c r="I13" s="60"/>
      <c r="J13" s="63">
        <v>0.13186816937980847</v>
      </c>
      <c r="K13" s="63">
        <v>0.22039473684210525</v>
      </c>
      <c r="L13" s="64">
        <v>-8.8526567462296785E-2</v>
      </c>
      <c r="M13" s="60"/>
      <c r="N13" s="65">
        <v>237</v>
      </c>
      <c r="O13" s="66">
        <v>67</v>
      </c>
      <c r="P13" s="67">
        <v>304</v>
      </c>
      <c r="Q13" s="60"/>
      <c r="R13" s="68">
        <v>0.77960526315789469</v>
      </c>
      <c r="S13" s="68">
        <v>0.22039473684210525</v>
      </c>
      <c r="T13" s="60"/>
      <c r="U13" s="62">
        <v>24540</v>
      </c>
      <c r="V13" s="62">
        <v>6938</v>
      </c>
      <c r="W13" s="60"/>
      <c r="X13" s="69">
        <v>103.55223880597015</v>
      </c>
      <c r="Z13" s="65">
        <v>12</v>
      </c>
      <c r="AA13" s="65">
        <v>237</v>
      </c>
      <c r="AB13" s="66">
        <v>67</v>
      </c>
      <c r="AC13" s="67">
        <v>304</v>
      </c>
      <c r="AD13" s="60"/>
      <c r="AE13" s="68">
        <v>0.86813202871847006</v>
      </c>
      <c r="AF13" s="68">
        <v>0.13186797128152994</v>
      </c>
      <c r="AG13" s="60"/>
      <c r="AH13" s="62">
        <v>27327.06</v>
      </c>
      <c r="AI13" s="61">
        <v>4150.9399999999996</v>
      </c>
      <c r="AJ13" s="60"/>
      <c r="AK13" s="69">
        <f>AI13/AB13</f>
        <v>61.954328358208947</v>
      </c>
    </row>
    <row r="14" spans="1:37" ht="14.35" customHeight="1">
      <c r="A14" s="56" t="s">
        <v>12</v>
      </c>
      <c r="B14" s="57" t="str">
        <f>'[1]School Imp &amp; State Admin  '!D17</f>
        <v>HASTINGS PUBLIC SCHOOLS</v>
      </c>
      <c r="C14" s="58">
        <v>973461</v>
      </c>
      <c r="D14" s="59">
        <v>805048</v>
      </c>
      <c r="E14" s="60"/>
      <c r="F14" s="61">
        <v>25652.9</v>
      </c>
      <c r="G14" s="62">
        <v>93190</v>
      </c>
      <c r="H14" s="61">
        <v>-67536.665028205025</v>
      </c>
      <c r="I14" s="60"/>
      <c r="J14" s="63">
        <v>3.1865038501979547E-2</v>
      </c>
      <c r="K14" s="63">
        <v>0.11575646720668931</v>
      </c>
      <c r="L14" s="64">
        <v>-8.3891428704709753E-2</v>
      </c>
      <c r="M14" s="60"/>
      <c r="N14" s="65">
        <v>3384</v>
      </c>
      <c r="O14" s="66">
        <v>443</v>
      </c>
      <c r="P14" s="67">
        <v>3827</v>
      </c>
      <c r="Q14" s="60"/>
      <c r="R14" s="68">
        <v>0.88424353279331069</v>
      </c>
      <c r="S14" s="68">
        <v>0.11575646720668931</v>
      </c>
      <c r="T14" s="60"/>
      <c r="U14" s="62">
        <v>711858</v>
      </c>
      <c r="V14" s="62">
        <v>93190</v>
      </c>
      <c r="W14" s="60"/>
      <c r="X14" s="69">
        <v>210.36117381489842</v>
      </c>
      <c r="Z14" s="65">
        <v>68</v>
      </c>
      <c r="AA14" s="65">
        <v>3384</v>
      </c>
      <c r="AB14" s="66">
        <v>443</v>
      </c>
      <c r="AC14" s="67">
        <v>3827</v>
      </c>
      <c r="AD14" s="60"/>
      <c r="AE14" s="68">
        <v>0.96813494350647411</v>
      </c>
      <c r="AF14" s="68">
        <v>3.1865056493525855E-2</v>
      </c>
      <c r="AG14" s="60"/>
      <c r="AH14" s="62">
        <v>779395.1</v>
      </c>
      <c r="AI14" s="61">
        <v>25652.9</v>
      </c>
      <c r="AJ14" s="60"/>
      <c r="AK14" s="69">
        <f t="shared" ref="AK14:AK75" si="2">AI14/AB14</f>
        <v>57.907223476297972</v>
      </c>
    </row>
    <row r="15" spans="1:37" ht="14.35" customHeight="1">
      <c r="A15" s="56" t="s">
        <v>14</v>
      </c>
      <c r="B15" s="57" t="str">
        <f>'[1]School Imp &amp; State Admin  '!D18</f>
        <v>ADAMS CENTRAL PUBLIC SCHOOLS</v>
      </c>
      <c r="C15" s="58">
        <v>65738</v>
      </c>
      <c r="D15" s="59">
        <v>54365</v>
      </c>
      <c r="E15" s="60"/>
      <c r="F15" s="61">
        <v>7159.19</v>
      </c>
      <c r="G15" s="62">
        <v>3419</v>
      </c>
      <c r="H15" s="61">
        <v>3740.0032141671422</v>
      </c>
      <c r="I15" s="60"/>
      <c r="J15" s="63">
        <v>0.13168731345073384</v>
      </c>
      <c r="K15" s="63">
        <v>6.2893081761006289E-2</v>
      </c>
      <c r="L15" s="64">
        <v>6.879423168972755E-2</v>
      </c>
      <c r="M15" s="60"/>
      <c r="N15" s="65">
        <v>894</v>
      </c>
      <c r="O15" s="66">
        <v>60</v>
      </c>
      <c r="P15" s="67">
        <v>954</v>
      </c>
      <c r="Q15" s="60"/>
      <c r="R15" s="68">
        <v>0.93710691823899372</v>
      </c>
      <c r="S15" s="68">
        <v>6.2893081761006289E-2</v>
      </c>
      <c r="T15" s="60"/>
      <c r="U15" s="62">
        <v>50946</v>
      </c>
      <c r="V15" s="62">
        <v>3419</v>
      </c>
      <c r="W15" s="60"/>
      <c r="X15" s="69">
        <v>56.983333333333334</v>
      </c>
      <c r="Z15" s="65">
        <v>32</v>
      </c>
      <c r="AA15" s="65">
        <v>894</v>
      </c>
      <c r="AB15" s="66">
        <v>60</v>
      </c>
      <c r="AC15" s="67">
        <v>954</v>
      </c>
      <c r="AD15" s="60"/>
      <c r="AE15" s="68">
        <v>0.86831251724455072</v>
      </c>
      <c r="AF15" s="68">
        <v>0.13168748275544928</v>
      </c>
      <c r="AG15" s="60"/>
      <c r="AH15" s="62">
        <v>47205.81</v>
      </c>
      <c r="AI15" s="61">
        <v>7159.19</v>
      </c>
      <c r="AJ15" s="60"/>
      <c r="AK15" s="69">
        <f t="shared" si="2"/>
        <v>119.31983333333332</v>
      </c>
    </row>
    <row r="16" spans="1:37" ht="14.35" customHeight="1">
      <c r="A16" s="56" t="s">
        <v>16</v>
      </c>
      <c r="B16" s="57" t="str">
        <f>'[1]School Imp &amp; State Admin  '!D19</f>
        <v>SILVER LAKE PUBLIC SCHOOLS</v>
      </c>
      <c r="C16" s="58">
        <v>30793</v>
      </c>
      <c r="D16" s="59">
        <v>25466</v>
      </c>
      <c r="E16" s="60"/>
      <c r="F16" s="61">
        <v>0</v>
      </c>
      <c r="G16" s="62">
        <v>0</v>
      </c>
      <c r="H16" s="61">
        <v>0</v>
      </c>
      <c r="I16" s="60"/>
      <c r="J16" s="63">
        <v>0</v>
      </c>
      <c r="K16" s="63">
        <v>0</v>
      </c>
      <c r="L16" s="64">
        <v>0</v>
      </c>
      <c r="M16" s="60"/>
      <c r="N16" s="65">
        <v>223</v>
      </c>
      <c r="O16" s="66">
        <v>0</v>
      </c>
      <c r="P16" s="67">
        <v>223</v>
      </c>
      <c r="Q16" s="60"/>
      <c r="R16" s="68">
        <v>1</v>
      </c>
      <c r="S16" s="68">
        <v>0</v>
      </c>
      <c r="T16" s="60"/>
      <c r="U16" s="62">
        <v>25466</v>
      </c>
      <c r="V16" s="62">
        <v>0</v>
      </c>
      <c r="W16" s="60"/>
      <c r="X16" s="69">
        <v>0</v>
      </c>
      <c r="Z16" s="65">
        <v>0</v>
      </c>
      <c r="AA16" s="65">
        <v>223</v>
      </c>
      <c r="AB16" s="66">
        <v>0</v>
      </c>
      <c r="AC16" s="67">
        <v>223</v>
      </c>
      <c r="AD16" s="60"/>
      <c r="AE16" s="68">
        <v>1</v>
      </c>
      <c r="AF16" s="68">
        <v>0</v>
      </c>
      <c r="AG16" s="60"/>
      <c r="AH16" s="62">
        <v>25466</v>
      </c>
      <c r="AI16" s="61">
        <v>0</v>
      </c>
      <c r="AJ16" s="60"/>
      <c r="AK16" s="69">
        <v>0</v>
      </c>
    </row>
    <row r="17" spans="1:37" ht="15">
      <c r="A17" s="56" t="s">
        <v>18</v>
      </c>
      <c r="B17" s="57" t="str">
        <f>'[1]School Imp &amp; State Admin  '!D20</f>
        <v>NELIGH-OAKDALE SCHOOLS</v>
      </c>
      <c r="C17" s="58">
        <v>75153</v>
      </c>
      <c r="D17" s="59">
        <v>62151</v>
      </c>
      <c r="E17" s="60"/>
      <c r="F17" s="61">
        <v>0</v>
      </c>
      <c r="G17" s="62">
        <v>0</v>
      </c>
      <c r="H17" s="61">
        <v>0</v>
      </c>
      <c r="I17" s="60"/>
      <c r="J17" s="63">
        <v>0</v>
      </c>
      <c r="K17" s="63">
        <v>0</v>
      </c>
      <c r="L17" s="64">
        <v>0</v>
      </c>
      <c r="M17" s="60"/>
      <c r="N17" s="65">
        <v>349</v>
      </c>
      <c r="O17" s="66">
        <v>0</v>
      </c>
      <c r="P17" s="67">
        <v>349</v>
      </c>
      <c r="Q17" s="60"/>
      <c r="R17" s="68">
        <v>1</v>
      </c>
      <c r="S17" s="68">
        <v>0</v>
      </c>
      <c r="T17" s="60"/>
      <c r="U17" s="62">
        <v>62151</v>
      </c>
      <c r="V17" s="62">
        <v>0</v>
      </c>
      <c r="W17" s="60"/>
      <c r="X17" s="69">
        <v>0</v>
      </c>
      <c r="Z17" s="65">
        <v>0</v>
      </c>
      <c r="AA17" s="65">
        <v>349</v>
      </c>
      <c r="AB17" s="66">
        <v>0</v>
      </c>
      <c r="AC17" s="67">
        <v>349</v>
      </c>
      <c r="AD17" s="60"/>
      <c r="AE17" s="68">
        <v>1</v>
      </c>
      <c r="AF17" s="68">
        <v>0</v>
      </c>
      <c r="AG17" s="60"/>
      <c r="AH17" s="62">
        <v>62151</v>
      </c>
      <c r="AI17" s="61">
        <v>0</v>
      </c>
      <c r="AJ17" s="60"/>
      <c r="AK17" s="69">
        <v>0</v>
      </c>
    </row>
    <row r="18" spans="1:37" ht="15">
      <c r="A18" s="56" t="s">
        <v>20</v>
      </c>
      <c r="B18" s="57" t="str">
        <f>'[1]School Imp &amp; State Admin  '!D21</f>
        <v>ELGIN PUBLIC SCHOOLS</v>
      </c>
      <c r="C18" s="58">
        <v>0</v>
      </c>
      <c r="D18" s="59">
        <v>0</v>
      </c>
      <c r="E18" s="60"/>
      <c r="F18" s="61">
        <v>0</v>
      </c>
      <c r="G18" s="62">
        <v>0</v>
      </c>
      <c r="H18" s="61">
        <v>0</v>
      </c>
      <c r="I18" s="60"/>
      <c r="J18" s="63">
        <v>0</v>
      </c>
      <c r="K18" s="63">
        <v>0</v>
      </c>
      <c r="L18" s="64">
        <v>0</v>
      </c>
      <c r="M18" s="60"/>
      <c r="N18" s="65">
        <v>138</v>
      </c>
      <c r="O18" s="66">
        <v>125</v>
      </c>
      <c r="P18" s="67">
        <v>263</v>
      </c>
      <c r="Q18" s="60"/>
      <c r="R18" s="68">
        <v>0.52471482889733845</v>
      </c>
      <c r="S18" s="68">
        <v>0.47528517110266161</v>
      </c>
      <c r="T18" s="60"/>
      <c r="U18" s="62">
        <v>0</v>
      </c>
      <c r="V18" s="62">
        <v>0</v>
      </c>
      <c r="W18" s="60"/>
      <c r="X18" s="69">
        <v>0</v>
      </c>
      <c r="Z18" s="65">
        <v>38</v>
      </c>
      <c r="AA18" s="65">
        <v>138</v>
      </c>
      <c r="AB18" s="66">
        <v>125</v>
      </c>
      <c r="AC18" s="67">
        <v>263</v>
      </c>
      <c r="AD18" s="60"/>
      <c r="AE18" s="68">
        <v>0</v>
      </c>
      <c r="AF18" s="68">
        <v>0</v>
      </c>
      <c r="AG18" s="60"/>
      <c r="AH18" s="62">
        <v>0</v>
      </c>
      <c r="AI18" s="61">
        <v>0</v>
      </c>
      <c r="AJ18" s="60"/>
      <c r="AK18" s="69">
        <f t="shared" si="2"/>
        <v>0</v>
      </c>
    </row>
    <row r="19" spans="1:37" ht="15">
      <c r="A19" s="56" t="s">
        <v>22</v>
      </c>
      <c r="B19" s="57" t="str">
        <f>'[1]School Imp &amp; State Admin  '!D22</f>
        <v>NEBRASKA UNIFIED DISTRICT 1</v>
      </c>
      <c r="C19" s="58">
        <v>96839</v>
      </c>
      <c r="D19" s="59">
        <v>80085</v>
      </c>
      <c r="E19" s="60"/>
      <c r="F19" s="61">
        <v>0</v>
      </c>
      <c r="G19" s="62">
        <v>0</v>
      </c>
      <c r="H19" s="61">
        <v>0</v>
      </c>
      <c r="I19" s="60"/>
      <c r="J19" s="63">
        <v>0</v>
      </c>
      <c r="K19" s="63">
        <v>0</v>
      </c>
      <c r="L19" s="64">
        <v>0</v>
      </c>
      <c r="M19" s="60"/>
      <c r="N19" s="65">
        <v>405</v>
      </c>
      <c r="O19" s="66">
        <v>0</v>
      </c>
      <c r="P19" s="67">
        <v>405</v>
      </c>
      <c r="Q19" s="60"/>
      <c r="R19" s="68">
        <v>1</v>
      </c>
      <c r="S19" s="68">
        <v>0</v>
      </c>
      <c r="T19" s="60"/>
      <c r="U19" s="62">
        <v>80085</v>
      </c>
      <c r="V19" s="62">
        <v>0</v>
      </c>
      <c r="W19" s="60"/>
      <c r="X19" s="69">
        <v>0</v>
      </c>
      <c r="Z19" s="65">
        <v>0</v>
      </c>
      <c r="AA19" s="65">
        <v>405</v>
      </c>
      <c r="AB19" s="66">
        <v>0</v>
      </c>
      <c r="AC19" s="67">
        <v>405</v>
      </c>
      <c r="AD19" s="60"/>
      <c r="AE19" s="68">
        <v>1</v>
      </c>
      <c r="AF19" s="68">
        <v>0</v>
      </c>
      <c r="AG19" s="60"/>
      <c r="AH19" s="62">
        <v>80085</v>
      </c>
      <c r="AI19" s="61">
        <v>0</v>
      </c>
      <c r="AJ19" s="60"/>
      <c r="AK19" s="69">
        <v>0</v>
      </c>
    </row>
    <row r="20" spans="1:37" ht="15">
      <c r="A20" s="56" t="s">
        <v>24</v>
      </c>
      <c r="B20" s="57" t="str">
        <f>'[1]School Imp &amp; State Admin  '!D23</f>
        <v>ARTHUR COUNTY SCHOOLS</v>
      </c>
      <c r="C20" s="58">
        <v>0</v>
      </c>
      <c r="D20" s="59">
        <v>0</v>
      </c>
      <c r="E20" s="60"/>
      <c r="F20" s="61">
        <v>0</v>
      </c>
      <c r="G20" s="62">
        <v>0</v>
      </c>
      <c r="H20" s="61">
        <v>0</v>
      </c>
      <c r="I20" s="60"/>
      <c r="J20" s="63">
        <v>0</v>
      </c>
      <c r="K20" s="63">
        <v>0</v>
      </c>
      <c r="L20" s="64">
        <v>0</v>
      </c>
      <c r="M20" s="60"/>
      <c r="N20" s="65">
        <v>120</v>
      </c>
      <c r="O20" s="66">
        <v>0</v>
      </c>
      <c r="P20" s="67">
        <v>120</v>
      </c>
      <c r="Q20" s="60"/>
      <c r="R20" s="68">
        <v>1</v>
      </c>
      <c r="S20" s="68">
        <v>0</v>
      </c>
      <c r="T20" s="60"/>
      <c r="U20" s="62">
        <v>0</v>
      </c>
      <c r="V20" s="62">
        <v>0</v>
      </c>
      <c r="W20" s="60"/>
      <c r="X20" s="69">
        <v>0</v>
      </c>
      <c r="Z20" s="65">
        <v>0</v>
      </c>
      <c r="AA20" s="65">
        <v>120</v>
      </c>
      <c r="AB20" s="66">
        <v>0</v>
      </c>
      <c r="AC20" s="67">
        <v>120</v>
      </c>
      <c r="AD20" s="60"/>
      <c r="AE20" s="68">
        <v>0</v>
      </c>
      <c r="AF20" s="68">
        <v>0</v>
      </c>
      <c r="AG20" s="60"/>
      <c r="AH20" s="62">
        <v>0</v>
      </c>
      <c r="AI20" s="61">
        <v>0</v>
      </c>
      <c r="AJ20" s="60"/>
      <c r="AK20" s="69">
        <v>0</v>
      </c>
    </row>
    <row r="21" spans="1:37" ht="15">
      <c r="A21" s="56" t="s">
        <v>26</v>
      </c>
      <c r="B21" s="57" t="str">
        <f>'[1]School Imp &amp; State Admin  '!D24</f>
        <v>BANNER COUNTY PUBLIC SCHOOLS</v>
      </c>
      <c r="C21" s="58">
        <v>37766</v>
      </c>
      <c r="D21" s="59">
        <v>31232</v>
      </c>
      <c r="E21" s="60"/>
      <c r="F21" s="61">
        <v>0</v>
      </c>
      <c r="G21" s="62">
        <v>0</v>
      </c>
      <c r="H21" s="61">
        <v>0</v>
      </c>
      <c r="I21" s="60"/>
      <c r="J21" s="63">
        <v>0</v>
      </c>
      <c r="K21" s="63">
        <v>0</v>
      </c>
      <c r="L21" s="64">
        <v>0</v>
      </c>
      <c r="M21" s="60"/>
      <c r="N21" s="65">
        <v>120</v>
      </c>
      <c r="O21" s="66">
        <v>0</v>
      </c>
      <c r="P21" s="67">
        <v>120</v>
      </c>
      <c r="Q21" s="60"/>
      <c r="R21" s="68">
        <v>1</v>
      </c>
      <c r="S21" s="68">
        <v>0</v>
      </c>
      <c r="T21" s="60"/>
      <c r="U21" s="62">
        <v>31232</v>
      </c>
      <c r="V21" s="62">
        <v>0</v>
      </c>
      <c r="W21" s="60"/>
      <c r="X21" s="69">
        <v>0</v>
      </c>
      <c r="Z21" s="65">
        <v>0</v>
      </c>
      <c r="AA21" s="65">
        <v>120</v>
      </c>
      <c r="AB21" s="66">
        <v>0</v>
      </c>
      <c r="AC21" s="67">
        <v>120</v>
      </c>
      <c r="AD21" s="60"/>
      <c r="AE21" s="68">
        <v>1</v>
      </c>
      <c r="AF21" s="68">
        <v>0</v>
      </c>
      <c r="AG21" s="60"/>
      <c r="AH21" s="62">
        <v>31232</v>
      </c>
      <c r="AI21" s="61">
        <v>0</v>
      </c>
      <c r="AJ21" s="60"/>
      <c r="AK21" s="69">
        <v>0</v>
      </c>
    </row>
    <row r="22" spans="1:37" ht="15">
      <c r="A22" s="56" t="s">
        <v>28</v>
      </c>
      <c r="B22" s="57" t="str">
        <f>'[1]School Imp &amp; State Admin  '!D25</f>
        <v>SANDHILLS PUBLIC SCHOOLS</v>
      </c>
      <c r="C22" s="58">
        <v>22921</v>
      </c>
      <c r="D22" s="59">
        <v>18956</v>
      </c>
      <c r="E22" s="60"/>
      <c r="F22" s="61">
        <v>0</v>
      </c>
      <c r="G22" s="62">
        <v>0</v>
      </c>
      <c r="H22" s="61">
        <v>0</v>
      </c>
      <c r="I22" s="60"/>
      <c r="J22" s="63">
        <v>0</v>
      </c>
      <c r="K22" s="63">
        <v>0</v>
      </c>
      <c r="L22" s="64">
        <v>0</v>
      </c>
      <c r="M22" s="60"/>
      <c r="N22" s="65">
        <v>88</v>
      </c>
      <c r="O22" s="66">
        <v>0</v>
      </c>
      <c r="P22" s="67">
        <v>88</v>
      </c>
      <c r="Q22" s="60"/>
      <c r="R22" s="68">
        <v>1</v>
      </c>
      <c r="S22" s="68">
        <v>0</v>
      </c>
      <c r="T22" s="60"/>
      <c r="U22" s="62">
        <v>18956</v>
      </c>
      <c r="V22" s="62">
        <v>0</v>
      </c>
      <c r="W22" s="60"/>
      <c r="X22" s="69">
        <v>0</v>
      </c>
      <c r="Z22" s="65">
        <v>0</v>
      </c>
      <c r="AA22" s="65">
        <v>88</v>
      </c>
      <c r="AB22" s="66">
        <v>0</v>
      </c>
      <c r="AC22" s="67">
        <v>88</v>
      </c>
      <c r="AD22" s="60"/>
      <c r="AE22" s="68">
        <v>1</v>
      </c>
      <c r="AF22" s="68">
        <v>0</v>
      </c>
      <c r="AG22" s="60"/>
      <c r="AH22" s="62">
        <v>18956</v>
      </c>
      <c r="AI22" s="61">
        <v>0</v>
      </c>
      <c r="AJ22" s="60"/>
      <c r="AK22" s="69">
        <v>0</v>
      </c>
    </row>
    <row r="23" spans="1:37" ht="15">
      <c r="A23" s="56" t="s">
        <v>30</v>
      </c>
      <c r="B23" s="57" t="str">
        <f>'[1]School Imp &amp; State Admin  '!D26</f>
        <v>BOONE CENTRAL SCHOOLS</v>
      </c>
      <c r="C23" s="58">
        <v>68921</v>
      </c>
      <c r="D23" s="59">
        <v>56997</v>
      </c>
      <c r="E23" s="60"/>
      <c r="F23" s="61">
        <v>5507</v>
      </c>
      <c r="G23" s="62">
        <v>8654</v>
      </c>
      <c r="H23" s="61">
        <v>-3147.5129615514688</v>
      </c>
      <c r="I23" s="60"/>
      <c r="J23" s="63">
        <v>9.6618444797173811E-2</v>
      </c>
      <c r="K23" s="63">
        <v>0.15184049079754602</v>
      </c>
      <c r="L23" s="64">
        <v>-5.5222046000372213E-2</v>
      </c>
      <c r="M23" s="60"/>
      <c r="N23" s="65">
        <v>553</v>
      </c>
      <c r="O23" s="66">
        <v>99</v>
      </c>
      <c r="P23" s="67">
        <v>652</v>
      </c>
      <c r="Q23" s="60"/>
      <c r="R23" s="68">
        <v>0.84815950920245398</v>
      </c>
      <c r="S23" s="68">
        <v>0.15184049079754602</v>
      </c>
      <c r="T23" s="60"/>
      <c r="U23" s="62">
        <v>48343</v>
      </c>
      <c r="V23" s="62">
        <v>8654</v>
      </c>
      <c r="W23" s="60"/>
      <c r="X23" s="69">
        <v>87.414141414141412</v>
      </c>
      <c r="Z23" s="65">
        <v>20</v>
      </c>
      <c r="AA23" s="65">
        <v>553</v>
      </c>
      <c r="AB23" s="66">
        <v>99</v>
      </c>
      <c r="AC23" s="67">
        <v>652</v>
      </c>
      <c r="AD23" s="60"/>
      <c r="AE23" s="68">
        <v>0.90338087969542258</v>
      </c>
      <c r="AF23" s="68">
        <v>9.6619120304577435E-2</v>
      </c>
      <c r="AG23" s="60"/>
      <c r="AH23" s="62">
        <v>51490</v>
      </c>
      <c r="AI23" s="61">
        <v>5507</v>
      </c>
      <c r="AJ23" s="60"/>
      <c r="AK23" s="69">
        <f t="shared" si="2"/>
        <v>55.626262626262623</v>
      </c>
    </row>
    <row r="24" spans="1:37" ht="15">
      <c r="A24" s="56" t="s">
        <v>32</v>
      </c>
      <c r="B24" s="57" t="str">
        <f>'[1]School Imp &amp; State Admin  '!D27</f>
        <v>ST EDWARD PUBLIC SCHOOLS</v>
      </c>
      <c r="C24" s="58">
        <v>41514</v>
      </c>
      <c r="D24" s="59">
        <v>34332</v>
      </c>
      <c r="E24" s="60"/>
      <c r="F24" s="61">
        <v>0</v>
      </c>
      <c r="G24" s="62">
        <v>0</v>
      </c>
      <c r="H24" s="61">
        <v>0</v>
      </c>
      <c r="I24" s="60"/>
      <c r="J24" s="63">
        <v>0</v>
      </c>
      <c r="K24" s="63">
        <v>0</v>
      </c>
      <c r="L24" s="64">
        <v>0</v>
      </c>
      <c r="M24" s="60"/>
      <c r="N24" s="65">
        <v>167</v>
      </c>
      <c r="O24" s="66">
        <v>0</v>
      </c>
      <c r="P24" s="67">
        <v>167</v>
      </c>
      <c r="Q24" s="60"/>
      <c r="R24" s="68">
        <v>1</v>
      </c>
      <c r="S24" s="68">
        <v>0</v>
      </c>
      <c r="T24" s="60"/>
      <c r="U24" s="62">
        <v>34332</v>
      </c>
      <c r="V24" s="62">
        <v>0</v>
      </c>
      <c r="W24" s="60"/>
      <c r="X24" s="69">
        <v>0</v>
      </c>
      <c r="Z24" s="65">
        <v>0</v>
      </c>
      <c r="AA24" s="65">
        <v>167</v>
      </c>
      <c r="AB24" s="66">
        <v>0</v>
      </c>
      <c r="AC24" s="67">
        <v>167</v>
      </c>
      <c r="AD24" s="60"/>
      <c r="AE24" s="68">
        <v>1</v>
      </c>
      <c r="AF24" s="68">
        <v>0</v>
      </c>
      <c r="AG24" s="60"/>
      <c r="AH24" s="62">
        <v>34332</v>
      </c>
      <c r="AI24" s="61">
        <v>0</v>
      </c>
      <c r="AJ24" s="60"/>
      <c r="AK24" s="69">
        <v>0</v>
      </c>
    </row>
    <row r="25" spans="1:37" ht="15">
      <c r="A25" s="56" t="s">
        <v>34</v>
      </c>
      <c r="B25" s="57" t="str">
        <f>'[1]School Imp &amp; State Admin  '!D28</f>
        <v>RIVERSIDE PUBLIC SCHOOLS</v>
      </c>
      <c r="C25" s="58">
        <v>71979</v>
      </c>
      <c r="D25" s="59">
        <v>59526</v>
      </c>
      <c r="E25" s="60"/>
      <c r="F25" s="61">
        <v>16789.490000000002</v>
      </c>
      <c r="G25" s="62">
        <v>13918</v>
      </c>
      <c r="H25" s="61">
        <v>2871.4579217659448</v>
      </c>
      <c r="I25" s="60"/>
      <c r="J25" s="63">
        <v>0.28205138181821188</v>
      </c>
      <c r="K25" s="63">
        <v>0.23381294964028776</v>
      </c>
      <c r="L25" s="64">
        <v>4.8238432177924118E-2</v>
      </c>
      <c r="M25" s="60"/>
      <c r="N25" s="65">
        <v>213</v>
      </c>
      <c r="O25" s="66">
        <v>65</v>
      </c>
      <c r="P25" s="67">
        <v>278</v>
      </c>
      <c r="Q25" s="60"/>
      <c r="R25" s="68">
        <v>0.76618705035971224</v>
      </c>
      <c r="S25" s="68">
        <v>0.23381294964028776</v>
      </c>
      <c r="T25" s="60"/>
      <c r="U25" s="62">
        <v>45608</v>
      </c>
      <c r="V25" s="62">
        <v>13918</v>
      </c>
      <c r="W25" s="60"/>
      <c r="X25" s="69">
        <v>214.12307692307692</v>
      </c>
      <c r="Z25" s="65">
        <v>44</v>
      </c>
      <c r="AA25" s="65">
        <v>213</v>
      </c>
      <c r="AB25" s="66">
        <v>65</v>
      </c>
      <c r="AC25" s="67">
        <v>278</v>
      </c>
      <c r="AD25" s="60"/>
      <c r="AE25" s="68">
        <v>0.71794694755233002</v>
      </c>
      <c r="AF25" s="68">
        <v>0.28205305244766993</v>
      </c>
      <c r="AG25" s="60"/>
      <c r="AH25" s="62">
        <v>42736.509999999995</v>
      </c>
      <c r="AI25" s="61">
        <v>16789.490000000002</v>
      </c>
      <c r="AJ25" s="60"/>
      <c r="AK25" s="69">
        <f t="shared" si="2"/>
        <v>258.2998461538462</v>
      </c>
    </row>
    <row r="26" spans="1:37" ht="15">
      <c r="A26" s="56" t="s">
        <v>36</v>
      </c>
      <c r="B26" s="57" t="str">
        <f>'[1]School Imp &amp; State Admin  '!D29</f>
        <v>ALLIANCE PUBLIC SCHOOLS</v>
      </c>
      <c r="C26" s="58">
        <v>338961</v>
      </c>
      <c r="D26" s="59">
        <v>280319</v>
      </c>
      <c r="E26" s="60"/>
      <c r="F26" s="61">
        <v>18784.29</v>
      </c>
      <c r="G26" s="62">
        <v>40799</v>
      </c>
      <c r="H26" s="61">
        <v>-22015.024265115462</v>
      </c>
      <c r="I26" s="60"/>
      <c r="J26" s="63">
        <v>6.7010304056528858E-2</v>
      </c>
      <c r="K26" s="63">
        <v>0.14554579673776663</v>
      </c>
      <c r="L26" s="64">
        <v>-7.8535492681237773E-2</v>
      </c>
      <c r="M26" s="60"/>
      <c r="N26" s="65">
        <v>1362</v>
      </c>
      <c r="O26" s="66">
        <v>232</v>
      </c>
      <c r="P26" s="67">
        <v>1594</v>
      </c>
      <c r="Q26" s="60"/>
      <c r="R26" s="68">
        <v>0.85445420326223342</v>
      </c>
      <c r="S26" s="68">
        <v>0.14554579673776663</v>
      </c>
      <c r="T26" s="60"/>
      <c r="U26" s="62">
        <v>239520</v>
      </c>
      <c r="V26" s="62">
        <v>40799</v>
      </c>
      <c r="W26" s="60"/>
      <c r="X26" s="69">
        <v>175.85775862068965</v>
      </c>
      <c r="Z26" s="65">
        <v>52</v>
      </c>
      <c r="AA26" s="65">
        <v>1362</v>
      </c>
      <c r="AB26" s="66">
        <v>232</v>
      </c>
      <c r="AC26" s="67">
        <v>1594</v>
      </c>
      <c r="AD26" s="60"/>
      <c r="AE26" s="68">
        <v>0.9329895939982662</v>
      </c>
      <c r="AF26" s="68">
        <v>6.7010406001733747E-2</v>
      </c>
      <c r="AG26" s="60"/>
      <c r="AH26" s="62">
        <v>261534.71</v>
      </c>
      <c r="AI26" s="61">
        <v>18784.29</v>
      </c>
      <c r="AJ26" s="60"/>
      <c r="AK26" s="69">
        <f t="shared" si="2"/>
        <v>80.966767241379316</v>
      </c>
    </row>
    <row r="27" spans="1:37" ht="15">
      <c r="A27" s="56" t="s">
        <v>38</v>
      </c>
      <c r="B27" s="57" t="str">
        <f>'[1]School Imp &amp; State Admin  '!D30</f>
        <v>HEMINGFORD PUBLIC SCHOOLS</v>
      </c>
      <c r="C27" s="58">
        <v>62528</v>
      </c>
      <c r="D27" s="59">
        <v>51710</v>
      </c>
      <c r="E27" s="60"/>
      <c r="F27" s="61">
        <v>0</v>
      </c>
      <c r="G27" s="62">
        <v>0</v>
      </c>
      <c r="H27" s="61">
        <v>0</v>
      </c>
      <c r="I27" s="60"/>
      <c r="J27" s="63">
        <v>0</v>
      </c>
      <c r="K27" s="63">
        <v>0</v>
      </c>
      <c r="L27" s="64">
        <v>0</v>
      </c>
      <c r="M27" s="60"/>
      <c r="N27" s="65">
        <v>409</v>
      </c>
      <c r="O27" s="66">
        <v>0</v>
      </c>
      <c r="P27" s="67">
        <v>409</v>
      </c>
      <c r="Q27" s="60"/>
      <c r="R27" s="68">
        <v>1</v>
      </c>
      <c r="S27" s="68">
        <v>0</v>
      </c>
      <c r="T27" s="60"/>
      <c r="U27" s="62">
        <v>51710</v>
      </c>
      <c r="V27" s="62">
        <v>0</v>
      </c>
      <c r="W27" s="60"/>
      <c r="X27" s="69">
        <v>0</v>
      </c>
      <c r="Z27" s="65">
        <v>0</v>
      </c>
      <c r="AA27" s="65">
        <v>409</v>
      </c>
      <c r="AB27" s="66">
        <v>0</v>
      </c>
      <c r="AC27" s="67">
        <v>409</v>
      </c>
      <c r="AD27" s="60"/>
      <c r="AE27" s="68">
        <v>1</v>
      </c>
      <c r="AF27" s="68">
        <v>0</v>
      </c>
      <c r="AG27" s="60"/>
      <c r="AH27" s="62">
        <v>51710</v>
      </c>
      <c r="AI27" s="61">
        <v>0</v>
      </c>
      <c r="AJ27" s="60"/>
      <c r="AK27" s="69">
        <v>0</v>
      </c>
    </row>
    <row r="28" spans="1:37" ht="15">
      <c r="A28" s="56" t="s">
        <v>40</v>
      </c>
      <c r="B28" s="57" t="str">
        <f>'[1]School Imp &amp; State Admin  '!D31</f>
        <v>BOYD COUNTY SCHOOLS</v>
      </c>
      <c r="C28" s="58">
        <v>76605</v>
      </c>
      <c r="D28" s="59">
        <v>63352</v>
      </c>
      <c r="E28" s="60"/>
      <c r="F28" s="61">
        <v>0</v>
      </c>
      <c r="G28" s="62">
        <v>0</v>
      </c>
      <c r="H28" s="61">
        <v>0</v>
      </c>
      <c r="I28" s="60"/>
      <c r="J28" s="63">
        <v>0</v>
      </c>
      <c r="K28" s="63">
        <v>0</v>
      </c>
      <c r="L28" s="64">
        <v>0</v>
      </c>
      <c r="M28" s="60"/>
      <c r="N28" s="65">
        <v>312</v>
      </c>
      <c r="O28" s="66">
        <v>0</v>
      </c>
      <c r="P28" s="67">
        <v>312</v>
      </c>
      <c r="Q28" s="60"/>
      <c r="R28" s="68">
        <v>1</v>
      </c>
      <c r="S28" s="68">
        <v>0</v>
      </c>
      <c r="T28" s="60"/>
      <c r="U28" s="62">
        <v>63352</v>
      </c>
      <c r="V28" s="62">
        <v>0</v>
      </c>
      <c r="W28" s="60"/>
      <c r="X28" s="69">
        <v>0</v>
      </c>
      <c r="Z28" s="65">
        <v>0</v>
      </c>
      <c r="AA28" s="65">
        <v>312</v>
      </c>
      <c r="AB28" s="66">
        <v>0</v>
      </c>
      <c r="AC28" s="67">
        <v>312</v>
      </c>
      <c r="AD28" s="60"/>
      <c r="AE28" s="68">
        <v>1</v>
      </c>
      <c r="AF28" s="68">
        <v>0</v>
      </c>
      <c r="AG28" s="60"/>
      <c r="AH28" s="62">
        <v>63352</v>
      </c>
      <c r="AI28" s="61">
        <v>0</v>
      </c>
      <c r="AJ28" s="60"/>
      <c r="AK28" s="69">
        <v>0</v>
      </c>
    </row>
    <row r="29" spans="1:37" ht="15">
      <c r="A29" s="56" t="s">
        <v>42</v>
      </c>
      <c r="B29" s="57" t="str">
        <f>'[1]School Imp &amp; State Admin  '!D32</f>
        <v>AINSWORTH COMMUNITY SCHOOLS</v>
      </c>
      <c r="C29" s="58">
        <v>81853</v>
      </c>
      <c r="D29" s="59">
        <v>67692</v>
      </c>
      <c r="E29" s="60"/>
      <c r="F29" s="61">
        <v>0</v>
      </c>
      <c r="G29" s="62">
        <v>0</v>
      </c>
      <c r="H29" s="61">
        <v>0</v>
      </c>
      <c r="I29" s="60"/>
      <c r="J29" s="63">
        <v>0</v>
      </c>
      <c r="K29" s="63">
        <v>0</v>
      </c>
      <c r="L29" s="64">
        <v>0</v>
      </c>
      <c r="M29" s="60"/>
      <c r="N29" s="65">
        <v>393</v>
      </c>
      <c r="O29" s="66">
        <v>0</v>
      </c>
      <c r="P29" s="67">
        <v>393</v>
      </c>
      <c r="Q29" s="60"/>
      <c r="R29" s="68">
        <v>1</v>
      </c>
      <c r="S29" s="68">
        <v>0</v>
      </c>
      <c r="T29" s="60"/>
      <c r="U29" s="62">
        <v>67692</v>
      </c>
      <c r="V29" s="62">
        <v>0</v>
      </c>
      <c r="W29" s="60"/>
      <c r="X29" s="69">
        <v>0</v>
      </c>
      <c r="Z29" s="65">
        <v>0</v>
      </c>
      <c r="AA29" s="65">
        <v>393</v>
      </c>
      <c r="AB29" s="66">
        <v>0</v>
      </c>
      <c r="AC29" s="67">
        <v>393</v>
      </c>
      <c r="AD29" s="60"/>
      <c r="AE29" s="68">
        <v>1</v>
      </c>
      <c r="AF29" s="68">
        <v>0</v>
      </c>
      <c r="AG29" s="60"/>
      <c r="AH29" s="62">
        <v>67692</v>
      </c>
      <c r="AI29" s="61">
        <v>0</v>
      </c>
      <c r="AJ29" s="60"/>
      <c r="AK29" s="69">
        <v>0</v>
      </c>
    </row>
    <row r="30" spans="1:37" ht="15">
      <c r="A30" s="56" t="s">
        <v>44</v>
      </c>
      <c r="B30" s="57" t="str">
        <f>'[1]School Imp &amp; State Admin  '!D33</f>
        <v>GIBBON PUBLIC SCHOOLS</v>
      </c>
      <c r="C30" s="58">
        <v>126560</v>
      </c>
      <c r="D30" s="59">
        <v>104665</v>
      </c>
      <c r="E30" s="60"/>
      <c r="F30" s="61">
        <v>0</v>
      </c>
      <c r="G30" s="62">
        <v>0</v>
      </c>
      <c r="H30" s="61">
        <v>0</v>
      </c>
      <c r="I30" s="60"/>
      <c r="J30" s="63">
        <v>0</v>
      </c>
      <c r="K30" s="63">
        <v>0</v>
      </c>
      <c r="L30" s="64">
        <v>0</v>
      </c>
      <c r="M30" s="60"/>
      <c r="N30" s="65">
        <v>545</v>
      </c>
      <c r="O30" s="66">
        <v>0</v>
      </c>
      <c r="P30" s="67">
        <v>545</v>
      </c>
      <c r="Q30" s="60"/>
      <c r="R30" s="68">
        <v>1</v>
      </c>
      <c r="S30" s="68">
        <v>0</v>
      </c>
      <c r="T30" s="60"/>
      <c r="U30" s="62">
        <v>104665</v>
      </c>
      <c r="V30" s="62">
        <v>0</v>
      </c>
      <c r="W30" s="60"/>
      <c r="X30" s="69">
        <v>0</v>
      </c>
      <c r="Z30" s="65">
        <v>0</v>
      </c>
      <c r="AA30" s="65">
        <v>545</v>
      </c>
      <c r="AB30" s="66">
        <v>0</v>
      </c>
      <c r="AC30" s="67">
        <v>545</v>
      </c>
      <c r="AD30" s="60"/>
      <c r="AE30" s="68">
        <v>1</v>
      </c>
      <c r="AF30" s="68">
        <v>0</v>
      </c>
      <c r="AG30" s="60"/>
      <c r="AH30" s="62">
        <v>104665</v>
      </c>
      <c r="AI30" s="61">
        <v>0</v>
      </c>
      <c r="AJ30" s="60"/>
      <c r="AK30" s="69">
        <v>0</v>
      </c>
    </row>
    <row r="31" spans="1:37" ht="15">
      <c r="A31" s="56" t="s">
        <v>46</v>
      </c>
      <c r="B31" s="57" t="str">
        <f>'[1]School Imp &amp; State Admin  '!D34</f>
        <v>KEARNEY PUBLIC SCHOOLS</v>
      </c>
      <c r="C31" s="58">
        <v>700055</v>
      </c>
      <c r="D31" s="59">
        <v>578943</v>
      </c>
      <c r="E31" s="60"/>
      <c r="F31" s="61">
        <v>11507.25</v>
      </c>
      <c r="G31" s="62">
        <v>50876</v>
      </c>
      <c r="H31" s="61">
        <v>-39368.412478395789</v>
      </c>
      <c r="I31" s="60"/>
      <c r="J31" s="63">
        <v>1.9876317385629557E-2</v>
      </c>
      <c r="K31" s="63">
        <v>8.7876844130853116E-2</v>
      </c>
      <c r="L31" s="64">
        <v>-6.8000526745223555E-2</v>
      </c>
      <c r="M31" s="60"/>
      <c r="N31" s="65">
        <v>5688</v>
      </c>
      <c r="O31" s="66">
        <v>548</v>
      </c>
      <c r="P31" s="67">
        <v>6236</v>
      </c>
      <c r="Q31" s="60"/>
      <c r="R31" s="68">
        <v>0.91212315586914694</v>
      </c>
      <c r="S31" s="68">
        <v>8.7876844130853116E-2</v>
      </c>
      <c r="T31" s="60"/>
      <c r="U31" s="62">
        <v>528067</v>
      </c>
      <c r="V31" s="62">
        <v>50876</v>
      </c>
      <c r="W31" s="60"/>
      <c r="X31" s="69">
        <v>92.839416058394164</v>
      </c>
      <c r="Z31" s="65">
        <v>45</v>
      </c>
      <c r="AA31" s="65">
        <v>5688</v>
      </c>
      <c r="AB31" s="66">
        <v>548</v>
      </c>
      <c r="AC31" s="67">
        <v>6236</v>
      </c>
      <c r="AD31" s="60"/>
      <c r="AE31" s="68">
        <v>0.98012369093330431</v>
      </c>
      <c r="AF31" s="68">
        <v>1.9876309066695685E-2</v>
      </c>
      <c r="AG31" s="60"/>
      <c r="AH31" s="62">
        <v>567435.75</v>
      </c>
      <c r="AI31" s="61">
        <v>11507.25</v>
      </c>
      <c r="AJ31" s="60"/>
      <c r="AK31" s="69">
        <f t="shared" si="2"/>
        <v>20.998631386861312</v>
      </c>
    </row>
    <row r="32" spans="1:37" ht="15">
      <c r="A32" s="56" t="s">
        <v>48</v>
      </c>
      <c r="B32" s="57" t="str">
        <f>'[1]School Imp &amp; State Admin  '!D35</f>
        <v>ELM CREEK PUBLIC SCHOOLS</v>
      </c>
      <c r="C32" s="58">
        <v>35712</v>
      </c>
      <c r="D32" s="59">
        <v>29534</v>
      </c>
      <c r="E32" s="60"/>
      <c r="F32" s="61">
        <v>0</v>
      </c>
      <c r="G32" s="62">
        <v>0</v>
      </c>
      <c r="H32" s="61">
        <v>0</v>
      </c>
      <c r="I32" s="60"/>
      <c r="J32" s="63">
        <v>0</v>
      </c>
      <c r="K32" s="63">
        <v>0</v>
      </c>
      <c r="L32" s="64">
        <v>0</v>
      </c>
      <c r="M32" s="60"/>
      <c r="N32" s="65">
        <v>326</v>
      </c>
      <c r="O32" s="66">
        <v>0</v>
      </c>
      <c r="P32" s="67">
        <v>326</v>
      </c>
      <c r="Q32" s="60"/>
      <c r="R32" s="68">
        <v>1</v>
      </c>
      <c r="S32" s="68">
        <v>0</v>
      </c>
      <c r="T32" s="60"/>
      <c r="U32" s="62">
        <v>29534</v>
      </c>
      <c r="V32" s="62">
        <v>0</v>
      </c>
      <c r="W32" s="60"/>
      <c r="X32" s="69">
        <v>0</v>
      </c>
      <c r="Z32" s="65">
        <v>0</v>
      </c>
      <c r="AA32" s="65">
        <v>326</v>
      </c>
      <c r="AB32" s="66">
        <v>0</v>
      </c>
      <c r="AC32" s="67">
        <v>326</v>
      </c>
      <c r="AD32" s="60"/>
      <c r="AE32" s="68">
        <v>1</v>
      </c>
      <c r="AF32" s="68">
        <v>0</v>
      </c>
      <c r="AG32" s="60"/>
      <c r="AH32" s="62">
        <v>29534</v>
      </c>
      <c r="AI32" s="61">
        <v>0</v>
      </c>
      <c r="AJ32" s="60"/>
      <c r="AK32" s="69">
        <v>0</v>
      </c>
    </row>
    <row r="33" spans="1:37" ht="15">
      <c r="A33" s="56" t="s">
        <v>50</v>
      </c>
      <c r="B33" s="57" t="str">
        <f>'[1]School Imp &amp; State Admin  '!D36</f>
        <v>SHELTON PUBLIC SCHOOLS</v>
      </c>
      <c r="C33" s="58">
        <v>37763</v>
      </c>
      <c r="D33" s="59">
        <v>31230</v>
      </c>
      <c r="E33" s="60"/>
      <c r="F33" s="61">
        <v>0</v>
      </c>
      <c r="G33" s="62">
        <v>0</v>
      </c>
      <c r="H33" s="61">
        <v>0</v>
      </c>
      <c r="I33" s="60"/>
      <c r="J33" s="63">
        <v>0</v>
      </c>
      <c r="K33" s="63">
        <v>0</v>
      </c>
      <c r="L33" s="64">
        <v>0</v>
      </c>
      <c r="M33" s="60"/>
      <c r="N33" s="65">
        <v>249</v>
      </c>
      <c r="O33" s="66">
        <v>0</v>
      </c>
      <c r="P33" s="67">
        <v>249</v>
      </c>
      <c r="Q33" s="60"/>
      <c r="R33" s="68">
        <v>1</v>
      </c>
      <c r="S33" s="68">
        <v>0</v>
      </c>
      <c r="T33" s="60"/>
      <c r="U33" s="62">
        <v>31230</v>
      </c>
      <c r="V33" s="62">
        <v>0</v>
      </c>
      <c r="W33" s="60"/>
      <c r="X33" s="69">
        <v>0</v>
      </c>
      <c r="Z33" s="65">
        <v>0</v>
      </c>
      <c r="AA33" s="65">
        <v>249</v>
      </c>
      <c r="AB33" s="66">
        <v>0</v>
      </c>
      <c r="AC33" s="67">
        <v>249</v>
      </c>
      <c r="AD33" s="60"/>
      <c r="AE33" s="68">
        <v>1</v>
      </c>
      <c r="AF33" s="68">
        <v>0</v>
      </c>
      <c r="AG33" s="60"/>
      <c r="AH33" s="62">
        <v>31230</v>
      </c>
      <c r="AI33" s="61">
        <v>0</v>
      </c>
      <c r="AJ33" s="60"/>
      <c r="AK33" s="69">
        <v>0</v>
      </c>
    </row>
    <row r="34" spans="1:37" ht="15">
      <c r="A34" s="56" t="s">
        <v>52</v>
      </c>
      <c r="B34" s="57" t="str">
        <f>'[1]School Imp &amp; State Admin  '!D37</f>
        <v>RAVENNA PUBLIC SCHOOLS</v>
      </c>
      <c r="C34" s="58">
        <v>58403</v>
      </c>
      <c r="D34" s="59">
        <v>48299</v>
      </c>
      <c r="E34" s="60"/>
      <c r="F34" s="61">
        <v>0</v>
      </c>
      <c r="G34" s="62">
        <v>0</v>
      </c>
      <c r="H34" s="61">
        <v>0</v>
      </c>
      <c r="I34" s="60"/>
      <c r="J34" s="63">
        <v>0</v>
      </c>
      <c r="K34" s="63">
        <v>0</v>
      </c>
      <c r="L34" s="64">
        <v>0</v>
      </c>
      <c r="M34" s="60"/>
      <c r="N34" s="65">
        <v>396</v>
      </c>
      <c r="O34" s="66">
        <v>0</v>
      </c>
      <c r="P34" s="67">
        <v>396</v>
      </c>
      <c r="Q34" s="60"/>
      <c r="R34" s="68">
        <v>1</v>
      </c>
      <c r="S34" s="68">
        <v>0</v>
      </c>
      <c r="T34" s="60"/>
      <c r="U34" s="62">
        <v>48299</v>
      </c>
      <c r="V34" s="62">
        <v>0</v>
      </c>
      <c r="W34" s="60"/>
      <c r="X34" s="69">
        <v>0</v>
      </c>
      <c r="Z34" s="65">
        <v>0</v>
      </c>
      <c r="AA34" s="65">
        <v>396</v>
      </c>
      <c r="AB34" s="66">
        <v>0</v>
      </c>
      <c r="AC34" s="67">
        <v>396</v>
      </c>
      <c r="AD34" s="60"/>
      <c r="AE34" s="68">
        <v>1</v>
      </c>
      <c r="AF34" s="68">
        <v>0</v>
      </c>
      <c r="AG34" s="60"/>
      <c r="AH34" s="62">
        <v>48299</v>
      </c>
      <c r="AI34" s="61">
        <v>0</v>
      </c>
      <c r="AJ34" s="60"/>
      <c r="AK34" s="69">
        <v>0</v>
      </c>
    </row>
    <row r="35" spans="1:37" ht="15">
      <c r="A35" s="56" t="s">
        <v>54</v>
      </c>
      <c r="B35" s="57" t="str">
        <f>'[1]School Imp &amp; State Admin  '!D38</f>
        <v>PLEASANTON PUBLIC SCHOOLS</v>
      </c>
      <c r="C35" s="58">
        <v>28356</v>
      </c>
      <c r="D35" s="59">
        <v>23450</v>
      </c>
      <c r="E35" s="60"/>
      <c r="F35" s="61">
        <v>0</v>
      </c>
      <c r="G35" s="62">
        <v>0</v>
      </c>
      <c r="H35" s="61">
        <v>0</v>
      </c>
      <c r="I35" s="60"/>
      <c r="J35" s="63">
        <v>0</v>
      </c>
      <c r="K35" s="63">
        <v>0</v>
      </c>
      <c r="L35" s="64">
        <v>0</v>
      </c>
      <c r="M35" s="60"/>
      <c r="N35" s="65">
        <v>267</v>
      </c>
      <c r="O35" s="66">
        <v>0</v>
      </c>
      <c r="P35" s="67">
        <v>267</v>
      </c>
      <c r="Q35" s="60"/>
      <c r="R35" s="68">
        <v>1</v>
      </c>
      <c r="S35" s="68">
        <v>0</v>
      </c>
      <c r="T35" s="60"/>
      <c r="U35" s="62">
        <v>23450</v>
      </c>
      <c r="V35" s="62">
        <v>0</v>
      </c>
      <c r="W35" s="60"/>
      <c r="X35" s="69">
        <v>0</v>
      </c>
      <c r="Z35" s="65">
        <v>0</v>
      </c>
      <c r="AA35" s="65">
        <v>267</v>
      </c>
      <c r="AB35" s="66">
        <v>0</v>
      </c>
      <c r="AC35" s="67">
        <v>267</v>
      </c>
      <c r="AD35" s="60"/>
      <c r="AE35" s="68">
        <v>1</v>
      </c>
      <c r="AF35" s="68">
        <v>0</v>
      </c>
      <c r="AG35" s="60"/>
      <c r="AH35" s="62">
        <v>23450</v>
      </c>
      <c r="AI35" s="61">
        <v>0</v>
      </c>
      <c r="AJ35" s="60"/>
      <c r="AK35" s="69">
        <v>0</v>
      </c>
    </row>
    <row r="36" spans="1:37" ht="15">
      <c r="A36" s="56" t="s">
        <v>56</v>
      </c>
      <c r="B36" s="57" t="str">
        <f>'[1]School Imp &amp; State Admin  '!D39</f>
        <v>AMHERST PUBLIC SCHOOLS</v>
      </c>
      <c r="C36" s="58">
        <v>45661</v>
      </c>
      <c r="D36" s="59">
        <v>37761</v>
      </c>
      <c r="E36" s="60"/>
      <c r="F36" s="61">
        <v>0</v>
      </c>
      <c r="G36" s="62">
        <v>0</v>
      </c>
      <c r="H36" s="61">
        <v>0</v>
      </c>
      <c r="I36" s="60"/>
      <c r="J36" s="63">
        <v>0</v>
      </c>
      <c r="K36" s="63">
        <v>0</v>
      </c>
      <c r="L36" s="64">
        <v>0</v>
      </c>
      <c r="M36" s="60"/>
      <c r="N36" s="65">
        <v>357</v>
      </c>
      <c r="O36" s="66">
        <v>0</v>
      </c>
      <c r="P36" s="67">
        <v>357</v>
      </c>
      <c r="Q36" s="60"/>
      <c r="R36" s="68">
        <v>1</v>
      </c>
      <c r="S36" s="68">
        <v>0</v>
      </c>
      <c r="T36" s="60"/>
      <c r="U36" s="62">
        <v>37761</v>
      </c>
      <c r="V36" s="62">
        <v>0</v>
      </c>
      <c r="W36" s="60"/>
      <c r="X36" s="69">
        <v>0</v>
      </c>
      <c r="Z36" s="65">
        <v>0</v>
      </c>
      <c r="AA36" s="65">
        <v>357</v>
      </c>
      <c r="AB36" s="66">
        <v>0</v>
      </c>
      <c r="AC36" s="67">
        <v>357</v>
      </c>
      <c r="AD36" s="60"/>
      <c r="AE36" s="68">
        <v>1</v>
      </c>
      <c r="AF36" s="68">
        <v>0</v>
      </c>
      <c r="AG36" s="60"/>
      <c r="AH36" s="62">
        <v>37761</v>
      </c>
      <c r="AI36" s="61">
        <v>0</v>
      </c>
      <c r="AJ36" s="60"/>
      <c r="AK36" s="69">
        <v>0</v>
      </c>
    </row>
    <row r="37" spans="1:37" ht="15">
      <c r="A37" s="56" t="s">
        <v>58</v>
      </c>
      <c r="B37" s="57" t="str">
        <f>'[1]School Imp &amp; State Admin  '!D40</f>
        <v>TEKAMAH-HERMAN COMMUNITY SCHS</v>
      </c>
      <c r="C37" s="58">
        <v>57722</v>
      </c>
      <c r="D37" s="59">
        <v>47736</v>
      </c>
      <c r="E37" s="60"/>
      <c r="F37" s="61">
        <v>0</v>
      </c>
      <c r="G37" s="62">
        <v>0</v>
      </c>
      <c r="H37" s="61">
        <v>0</v>
      </c>
      <c r="I37" s="60"/>
      <c r="J37" s="63">
        <v>0</v>
      </c>
      <c r="K37" s="63">
        <v>0</v>
      </c>
      <c r="L37" s="64">
        <v>0</v>
      </c>
      <c r="M37" s="60"/>
      <c r="N37" s="65">
        <v>479</v>
      </c>
      <c r="O37" s="66">
        <v>0</v>
      </c>
      <c r="P37" s="67">
        <v>479</v>
      </c>
      <c r="Q37" s="60"/>
      <c r="R37" s="68">
        <v>1</v>
      </c>
      <c r="S37" s="68">
        <v>0</v>
      </c>
      <c r="T37" s="60"/>
      <c r="U37" s="62">
        <v>47736</v>
      </c>
      <c r="V37" s="62">
        <v>0</v>
      </c>
      <c r="W37" s="60"/>
      <c r="X37" s="69">
        <v>0</v>
      </c>
      <c r="Z37" s="65">
        <v>0</v>
      </c>
      <c r="AA37" s="65">
        <v>479</v>
      </c>
      <c r="AB37" s="66">
        <v>0</v>
      </c>
      <c r="AC37" s="67">
        <v>479</v>
      </c>
      <c r="AD37" s="60"/>
      <c r="AE37" s="68">
        <v>1</v>
      </c>
      <c r="AF37" s="68">
        <v>0</v>
      </c>
      <c r="AG37" s="60"/>
      <c r="AH37" s="62">
        <v>47736</v>
      </c>
      <c r="AI37" s="61">
        <v>0</v>
      </c>
      <c r="AJ37" s="60"/>
      <c r="AK37" s="69">
        <v>0</v>
      </c>
    </row>
    <row r="38" spans="1:37" ht="15">
      <c r="A38" s="56" t="s">
        <v>60</v>
      </c>
      <c r="B38" s="57" t="str">
        <f>'[1]School Imp &amp; State Admin  '!D41</f>
        <v>OAKLAND CRAIG PUBLIC SCHOOLS</v>
      </c>
      <c r="C38" s="58">
        <v>83514</v>
      </c>
      <c r="D38" s="59">
        <v>69066</v>
      </c>
      <c r="E38" s="60"/>
      <c r="F38" s="61">
        <v>0</v>
      </c>
      <c r="G38" s="62">
        <v>0</v>
      </c>
      <c r="H38" s="61">
        <v>0</v>
      </c>
      <c r="I38" s="60"/>
      <c r="J38" s="63">
        <v>0</v>
      </c>
      <c r="K38" s="63">
        <v>0</v>
      </c>
      <c r="L38" s="64">
        <v>0</v>
      </c>
      <c r="M38" s="60"/>
      <c r="N38" s="65">
        <v>415</v>
      </c>
      <c r="O38" s="66">
        <v>0</v>
      </c>
      <c r="P38" s="67">
        <v>415</v>
      </c>
      <c r="Q38" s="60"/>
      <c r="R38" s="68">
        <v>1</v>
      </c>
      <c r="S38" s="68">
        <v>0</v>
      </c>
      <c r="T38" s="60"/>
      <c r="U38" s="62">
        <v>69066</v>
      </c>
      <c r="V38" s="62">
        <v>0</v>
      </c>
      <c r="W38" s="60"/>
      <c r="X38" s="69">
        <v>0</v>
      </c>
      <c r="Z38" s="65">
        <v>0</v>
      </c>
      <c r="AA38" s="65">
        <v>415</v>
      </c>
      <c r="AB38" s="66">
        <v>0</v>
      </c>
      <c r="AC38" s="67">
        <v>415</v>
      </c>
      <c r="AD38" s="60"/>
      <c r="AE38" s="68">
        <v>1</v>
      </c>
      <c r="AF38" s="68">
        <v>0</v>
      </c>
      <c r="AG38" s="60"/>
      <c r="AH38" s="62">
        <v>69066</v>
      </c>
      <c r="AI38" s="61">
        <v>0</v>
      </c>
      <c r="AJ38" s="60"/>
      <c r="AK38" s="69">
        <v>0</v>
      </c>
    </row>
    <row r="39" spans="1:37" ht="15">
      <c r="A39" s="56" t="s">
        <v>62</v>
      </c>
      <c r="B39" s="57" t="str">
        <f>'[1]School Imp &amp; State Admin  '!D42</f>
        <v>LYONS-DECATUR NORTHEAST SCHS</v>
      </c>
      <c r="C39" s="58">
        <v>59369</v>
      </c>
      <c r="D39" s="59">
        <v>49098</v>
      </c>
      <c r="E39" s="60"/>
      <c r="F39" s="61">
        <v>0</v>
      </c>
      <c r="G39" s="62">
        <v>0</v>
      </c>
      <c r="H39" s="61">
        <v>0</v>
      </c>
      <c r="I39" s="60"/>
      <c r="J39" s="63">
        <v>0</v>
      </c>
      <c r="K39" s="63">
        <v>0</v>
      </c>
      <c r="L39" s="64">
        <v>0</v>
      </c>
      <c r="M39" s="60"/>
      <c r="N39" s="65">
        <v>259</v>
      </c>
      <c r="O39" s="66">
        <v>0</v>
      </c>
      <c r="P39" s="67">
        <v>259</v>
      </c>
      <c r="Q39" s="60"/>
      <c r="R39" s="68">
        <v>1</v>
      </c>
      <c r="S39" s="68">
        <v>0</v>
      </c>
      <c r="T39" s="60"/>
      <c r="U39" s="62">
        <v>49098</v>
      </c>
      <c r="V39" s="62">
        <v>0</v>
      </c>
      <c r="W39" s="60"/>
      <c r="X39" s="69">
        <v>0</v>
      </c>
      <c r="Z39" s="65">
        <v>0</v>
      </c>
      <c r="AA39" s="65">
        <v>259</v>
      </c>
      <c r="AB39" s="66">
        <v>0</v>
      </c>
      <c r="AC39" s="67">
        <v>259</v>
      </c>
      <c r="AD39" s="60"/>
      <c r="AE39" s="68">
        <v>1</v>
      </c>
      <c r="AF39" s="68">
        <v>0</v>
      </c>
      <c r="AG39" s="60"/>
      <c r="AH39" s="62">
        <v>49098</v>
      </c>
      <c r="AI39" s="61">
        <v>0</v>
      </c>
      <c r="AJ39" s="60"/>
      <c r="AK39" s="69">
        <v>0</v>
      </c>
    </row>
    <row r="40" spans="1:37" ht="15">
      <c r="A40" s="56" t="s">
        <v>64</v>
      </c>
      <c r="B40" s="57" t="str">
        <f>'[1]School Imp &amp; State Admin  '!D43</f>
        <v>DAVID CITY PUBLIC SCHOOLS</v>
      </c>
      <c r="C40" s="58">
        <v>106680</v>
      </c>
      <c r="D40" s="59">
        <v>88224</v>
      </c>
      <c r="E40" s="60"/>
      <c r="F40" s="61">
        <v>21560.34</v>
      </c>
      <c r="G40" s="62">
        <v>36318</v>
      </c>
      <c r="H40" s="61">
        <v>-14757.253154242517</v>
      </c>
      <c r="I40" s="60"/>
      <c r="J40" s="63">
        <v>0.24438195490855802</v>
      </c>
      <c r="K40" s="63">
        <v>0.41165234001910217</v>
      </c>
      <c r="L40" s="64">
        <v>-0.16727038511054415</v>
      </c>
      <c r="M40" s="60"/>
      <c r="N40" s="65">
        <v>616</v>
      </c>
      <c r="O40" s="66">
        <v>431</v>
      </c>
      <c r="P40" s="67">
        <v>1047</v>
      </c>
      <c r="Q40" s="60"/>
      <c r="R40" s="68">
        <v>0.58834765998089777</v>
      </c>
      <c r="S40" s="68">
        <v>0.41165234001910217</v>
      </c>
      <c r="T40" s="60"/>
      <c r="U40" s="62">
        <v>51906</v>
      </c>
      <c r="V40" s="62">
        <v>36318</v>
      </c>
      <c r="W40" s="60"/>
      <c r="X40" s="69">
        <v>84.264501160092806</v>
      </c>
      <c r="Z40" s="65">
        <v>87</v>
      </c>
      <c r="AA40" s="65">
        <v>616</v>
      </c>
      <c r="AB40" s="66">
        <v>431</v>
      </c>
      <c r="AC40" s="67">
        <v>1047</v>
      </c>
      <c r="AD40" s="60"/>
      <c r="AE40" s="68">
        <v>0.75561819912948858</v>
      </c>
      <c r="AF40" s="68">
        <v>0.24438180087051142</v>
      </c>
      <c r="AG40" s="60"/>
      <c r="AH40" s="62">
        <v>66663.66</v>
      </c>
      <c r="AI40" s="61">
        <v>21560.34</v>
      </c>
      <c r="AJ40" s="60"/>
      <c r="AK40" s="69">
        <f t="shared" si="2"/>
        <v>50.02399071925754</v>
      </c>
    </row>
    <row r="41" spans="1:37" ht="15">
      <c r="A41" s="56" t="s">
        <v>66</v>
      </c>
      <c r="B41" s="57" t="str">
        <f>'[1]School Imp &amp; State Admin  '!D44</f>
        <v>EAST BUTLER PUBLIC SCHOOLS</v>
      </c>
      <c r="C41" s="58">
        <v>25496</v>
      </c>
      <c r="D41" s="59">
        <v>21085</v>
      </c>
      <c r="E41" s="60"/>
      <c r="F41" s="61">
        <v>0</v>
      </c>
      <c r="G41" s="62">
        <v>0</v>
      </c>
      <c r="H41" s="61">
        <v>0</v>
      </c>
      <c r="I41" s="60"/>
      <c r="J41" s="63">
        <v>0</v>
      </c>
      <c r="K41" s="63">
        <v>0</v>
      </c>
      <c r="L41" s="64">
        <v>0</v>
      </c>
      <c r="M41" s="60"/>
      <c r="N41" s="65">
        <v>260</v>
      </c>
      <c r="O41" s="66">
        <v>0</v>
      </c>
      <c r="P41" s="67">
        <v>260</v>
      </c>
      <c r="Q41" s="60"/>
      <c r="R41" s="68">
        <v>1</v>
      </c>
      <c r="S41" s="68">
        <v>0</v>
      </c>
      <c r="T41" s="60"/>
      <c r="U41" s="62">
        <v>21085</v>
      </c>
      <c r="V41" s="62">
        <v>0</v>
      </c>
      <c r="W41" s="60"/>
      <c r="X41" s="69">
        <v>0</v>
      </c>
      <c r="Z41" s="65">
        <v>0</v>
      </c>
      <c r="AA41" s="65">
        <v>260</v>
      </c>
      <c r="AB41" s="66">
        <v>0</v>
      </c>
      <c r="AC41" s="67">
        <v>260</v>
      </c>
      <c r="AD41" s="60"/>
      <c r="AE41" s="68">
        <v>1</v>
      </c>
      <c r="AF41" s="68">
        <v>0</v>
      </c>
      <c r="AG41" s="60"/>
      <c r="AH41" s="62">
        <v>21085</v>
      </c>
      <c r="AI41" s="61">
        <v>0</v>
      </c>
      <c r="AJ41" s="60"/>
      <c r="AK41" s="69">
        <v>0</v>
      </c>
    </row>
    <row r="42" spans="1:37" ht="15">
      <c r="A42" s="56" t="s">
        <v>68</v>
      </c>
      <c r="B42" s="57" t="str">
        <f>'[1]School Imp &amp; State Admin  '!D45</f>
        <v>PLATTSMOUTH COMMUNITY SCHOOLS</v>
      </c>
      <c r="C42" s="58">
        <v>212634</v>
      </c>
      <c r="D42" s="59">
        <v>175847</v>
      </c>
      <c r="E42" s="60"/>
      <c r="F42" s="61">
        <v>5997.9</v>
      </c>
      <c r="G42" s="62">
        <v>13836</v>
      </c>
      <c r="H42" s="61">
        <v>-7837.8161876085596</v>
      </c>
      <c r="I42" s="60"/>
      <c r="J42" s="63">
        <v>3.4108533555376741E-2</v>
      </c>
      <c r="K42" s="63">
        <v>7.8680203045685279E-2</v>
      </c>
      <c r="L42" s="64">
        <v>-4.4571669490308538E-2</v>
      </c>
      <c r="M42" s="60"/>
      <c r="N42" s="65">
        <v>1452</v>
      </c>
      <c r="O42" s="66">
        <v>124</v>
      </c>
      <c r="P42" s="67">
        <v>1576</v>
      </c>
      <c r="Q42" s="60"/>
      <c r="R42" s="68">
        <v>0.92131979695431476</v>
      </c>
      <c r="S42" s="68">
        <v>7.8680203045685279E-2</v>
      </c>
      <c r="T42" s="60"/>
      <c r="U42" s="62">
        <v>162011</v>
      </c>
      <c r="V42" s="62">
        <v>13836</v>
      </c>
      <c r="W42" s="60"/>
      <c r="X42" s="69">
        <v>111.58064516129032</v>
      </c>
      <c r="Z42" s="65">
        <v>22</v>
      </c>
      <c r="AA42" s="65">
        <v>1452</v>
      </c>
      <c r="AB42" s="66">
        <v>124</v>
      </c>
      <c r="AC42" s="67">
        <v>1576</v>
      </c>
      <c r="AD42" s="60"/>
      <c r="AE42" s="68">
        <v>0.9658913714763403</v>
      </c>
      <c r="AF42" s="68">
        <v>3.410862852365977E-2</v>
      </c>
      <c r="AG42" s="60"/>
      <c r="AH42" s="62">
        <v>169849.1</v>
      </c>
      <c r="AI42" s="61">
        <v>5997.9</v>
      </c>
      <c r="AJ42" s="60"/>
      <c r="AK42" s="69">
        <f t="shared" si="2"/>
        <v>48.370161290322578</v>
      </c>
    </row>
    <row r="43" spans="1:37" ht="15">
      <c r="A43" s="56" t="s">
        <v>70</v>
      </c>
      <c r="B43" s="57" t="str">
        <f>'[1]School Imp &amp; State Admin  '!D46</f>
        <v>WEEPING WATER PUBLIC SCHOOLS</v>
      </c>
      <c r="C43" s="58">
        <v>45953</v>
      </c>
      <c r="D43" s="59">
        <v>38003</v>
      </c>
      <c r="E43" s="60"/>
      <c r="F43" s="61">
        <v>0</v>
      </c>
      <c r="G43" s="62">
        <v>0</v>
      </c>
      <c r="H43" s="61">
        <v>0</v>
      </c>
      <c r="I43" s="60"/>
      <c r="J43" s="63">
        <v>0</v>
      </c>
      <c r="K43" s="63">
        <v>0</v>
      </c>
      <c r="L43" s="64">
        <v>0</v>
      </c>
      <c r="M43" s="60"/>
      <c r="N43" s="65">
        <v>280</v>
      </c>
      <c r="O43" s="66">
        <v>0</v>
      </c>
      <c r="P43" s="67">
        <v>280</v>
      </c>
      <c r="Q43" s="60"/>
      <c r="R43" s="68">
        <v>1</v>
      </c>
      <c r="S43" s="68">
        <v>0</v>
      </c>
      <c r="T43" s="60"/>
      <c r="U43" s="62">
        <v>38003</v>
      </c>
      <c r="V43" s="62">
        <v>0</v>
      </c>
      <c r="W43" s="60"/>
      <c r="X43" s="69">
        <v>0</v>
      </c>
      <c r="Z43" s="65">
        <v>0</v>
      </c>
      <c r="AA43" s="65">
        <v>280</v>
      </c>
      <c r="AB43" s="66">
        <v>0</v>
      </c>
      <c r="AC43" s="67">
        <v>280</v>
      </c>
      <c r="AD43" s="60"/>
      <c r="AE43" s="68">
        <v>1</v>
      </c>
      <c r="AF43" s="68">
        <v>0</v>
      </c>
      <c r="AG43" s="60"/>
      <c r="AH43" s="62">
        <v>38003</v>
      </c>
      <c r="AI43" s="61">
        <v>0</v>
      </c>
      <c r="AJ43" s="60"/>
      <c r="AK43" s="69">
        <v>0</v>
      </c>
    </row>
    <row r="44" spans="1:37" ht="15">
      <c r="A44" s="56" t="s">
        <v>72</v>
      </c>
      <c r="B44" s="57" t="str">
        <f>'[1]School Imp &amp; State Admin  '!D47</f>
        <v>LOUISVILLE PUBLIC SCHOOLS</v>
      </c>
      <c r="C44" s="58">
        <v>39934</v>
      </c>
      <c r="D44" s="59">
        <v>33025</v>
      </c>
      <c r="E44" s="60"/>
      <c r="F44" s="61">
        <v>0</v>
      </c>
      <c r="G44" s="62">
        <v>0</v>
      </c>
      <c r="H44" s="61">
        <v>0</v>
      </c>
      <c r="I44" s="60"/>
      <c r="J44" s="63">
        <v>0</v>
      </c>
      <c r="K44" s="63">
        <v>0</v>
      </c>
      <c r="L44" s="64">
        <v>0</v>
      </c>
      <c r="M44" s="60"/>
      <c r="N44" s="65">
        <v>630</v>
      </c>
      <c r="O44" s="66">
        <v>0</v>
      </c>
      <c r="P44" s="67">
        <v>630</v>
      </c>
      <c r="Q44" s="60"/>
      <c r="R44" s="68">
        <v>1</v>
      </c>
      <c r="S44" s="68">
        <v>0</v>
      </c>
      <c r="T44" s="60"/>
      <c r="U44" s="62">
        <v>33025</v>
      </c>
      <c r="V44" s="62">
        <v>0</v>
      </c>
      <c r="W44" s="60"/>
      <c r="X44" s="69">
        <v>0</v>
      </c>
      <c r="Z44" s="65">
        <v>0</v>
      </c>
      <c r="AA44" s="65">
        <v>630</v>
      </c>
      <c r="AB44" s="66">
        <v>0</v>
      </c>
      <c r="AC44" s="67">
        <v>630</v>
      </c>
      <c r="AD44" s="60"/>
      <c r="AE44" s="68">
        <v>1</v>
      </c>
      <c r="AF44" s="68">
        <v>0</v>
      </c>
      <c r="AG44" s="60"/>
      <c r="AH44" s="62">
        <v>33025</v>
      </c>
      <c r="AI44" s="61">
        <v>0</v>
      </c>
      <c r="AJ44" s="60"/>
      <c r="AK44" s="69">
        <v>0</v>
      </c>
    </row>
    <row r="45" spans="1:37" ht="15">
      <c r="A45" s="56" t="s">
        <v>74</v>
      </c>
      <c r="B45" s="57" t="str">
        <f>'[1]School Imp &amp; State Admin  '!D48</f>
        <v>CONESTOGA PUBLIC SCHOOLS</v>
      </c>
      <c r="C45" s="58">
        <v>61130</v>
      </c>
      <c r="D45" s="59">
        <v>50554</v>
      </c>
      <c r="E45" s="60"/>
      <c r="F45" s="61">
        <v>0</v>
      </c>
      <c r="G45" s="62">
        <v>0</v>
      </c>
      <c r="H45" s="61">
        <v>0</v>
      </c>
      <c r="I45" s="60"/>
      <c r="J45" s="63">
        <v>0</v>
      </c>
      <c r="K45" s="63">
        <v>0</v>
      </c>
      <c r="L45" s="64">
        <v>0</v>
      </c>
      <c r="M45" s="60"/>
      <c r="N45" s="65">
        <v>617</v>
      </c>
      <c r="O45" s="66">
        <v>0</v>
      </c>
      <c r="P45" s="67">
        <v>617</v>
      </c>
      <c r="Q45" s="60"/>
      <c r="R45" s="68">
        <v>1</v>
      </c>
      <c r="S45" s="68">
        <v>0</v>
      </c>
      <c r="T45" s="60"/>
      <c r="U45" s="62">
        <v>50554</v>
      </c>
      <c r="V45" s="62">
        <v>0</v>
      </c>
      <c r="W45" s="60"/>
      <c r="X45" s="69">
        <v>0</v>
      </c>
      <c r="Z45" s="65">
        <v>0</v>
      </c>
      <c r="AA45" s="65">
        <v>617</v>
      </c>
      <c r="AB45" s="66">
        <v>0</v>
      </c>
      <c r="AC45" s="67">
        <v>617</v>
      </c>
      <c r="AD45" s="60"/>
      <c r="AE45" s="68">
        <v>1</v>
      </c>
      <c r="AF45" s="68">
        <v>0</v>
      </c>
      <c r="AG45" s="60"/>
      <c r="AH45" s="62">
        <v>50554</v>
      </c>
      <c r="AI45" s="61">
        <v>0</v>
      </c>
      <c r="AJ45" s="60"/>
      <c r="AK45" s="69">
        <v>0</v>
      </c>
    </row>
    <row r="46" spans="1:37" ht="15">
      <c r="A46" s="56" t="s">
        <v>76</v>
      </c>
      <c r="B46" s="57" t="str">
        <f>'[1]School Imp &amp; State Admin  '!D49</f>
        <v>ELMWOOD-MURDOCK PUBLIC SCHOOLS</v>
      </c>
      <c r="C46" s="58">
        <v>19635</v>
      </c>
      <c r="D46" s="59">
        <v>16238</v>
      </c>
      <c r="E46" s="60"/>
      <c r="F46" s="61">
        <v>0</v>
      </c>
      <c r="G46" s="62">
        <v>0</v>
      </c>
      <c r="H46" s="61">
        <v>0</v>
      </c>
      <c r="I46" s="60"/>
      <c r="J46" s="63">
        <v>0</v>
      </c>
      <c r="K46" s="63">
        <v>0</v>
      </c>
      <c r="L46" s="64">
        <v>0</v>
      </c>
      <c r="M46" s="60"/>
      <c r="N46" s="65">
        <v>412</v>
      </c>
      <c r="O46" s="66">
        <v>0</v>
      </c>
      <c r="P46" s="67">
        <v>412</v>
      </c>
      <c r="Q46" s="60"/>
      <c r="R46" s="68">
        <v>1</v>
      </c>
      <c r="S46" s="68">
        <v>0</v>
      </c>
      <c r="T46" s="60"/>
      <c r="U46" s="62">
        <v>16238</v>
      </c>
      <c r="V46" s="62">
        <v>0</v>
      </c>
      <c r="W46" s="60"/>
      <c r="X46" s="69">
        <v>0</v>
      </c>
      <c r="Z46" s="65">
        <v>0</v>
      </c>
      <c r="AA46" s="65">
        <v>412</v>
      </c>
      <c r="AB46" s="66">
        <v>0</v>
      </c>
      <c r="AC46" s="67">
        <v>412</v>
      </c>
      <c r="AD46" s="60"/>
      <c r="AE46" s="68">
        <v>1</v>
      </c>
      <c r="AF46" s="68">
        <v>0</v>
      </c>
      <c r="AG46" s="60"/>
      <c r="AH46" s="62">
        <v>16238</v>
      </c>
      <c r="AI46" s="61">
        <v>0</v>
      </c>
      <c r="AJ46" s="60"/>
      <c r="AK46" s="69">
        <v>0</v>
      </c>
    </row>
    <row r="47" spans="1:37" ht="15">
      <c r="A47" s="56" t="s">
        <v>78</v>
      </c>
      <c r="B47" s="57" t="str">
        <f>'[1]School Imp &amp; State Admin  '!D50</f>
        <v>HARTINGTON NEWCASTLE PUBLIC SCHOOLS</v>
      </c>
      <c r="C47" s="58">
        <v>59594</v>
      </c>
      <c r="D47" s="59">
        <v>49284</v>
      </c>
      <c r="E47" s="60"/>
      <c r="F47" s="61">
        <v>14300.02</v>
      </c>
      <c r="G47" s="62">
        <v>24314</v>
      </c>
      <c r="H47" s="61">
        <v>-10014.393511814065</v>
      </c>
      <c r="I47" s="60"/>
      <c r="J47" s="63">
        <v>0.29015539136743068</v>
      </c>
      <c r="K47" s="63">
        <v>0.49335302806499259</v>
      </c>
      <c r="L47" s="64">
        <v>-0.20319763669756191</v>
      </c>
      <c r="M47" s="60"/>
      <c r="N47" s="65">
        <v>343</v>
      </c>
      <c r="O47" s="66">
        <v>334</v>
      </c>
      <c r="P47" s="67">
        <v>677</v>
      </c>
      <c r="Q47" s="60"/>
      <c r="R47" s="68">
        <v>0.50664697193500741</v>
      </c>
      <c r="S47" s="68">
        <v>0.49335302806499259</v>
      </c>
      <c r="T47" s="60"/>
      <c r="U47" s="62">
        <v>24970</v>
      </c>
      <c r="V47" s="62">
        <v>24314</v>
      </c>
      <c r="W47" s="60"/>
      <c r="X47" s="69">
        <v>72.796407185628738</v>
      </c>
      <c r="Z47" s="65">
        <v>56</v>
      </c>
      <c r="AA47" s="65">
        <v>343</v>
      </c>
      <c r="AB47" s="66">
        <v>334</v>
      </c>
      <c r="AC47" s="67">
        <v>677</v>
      </c>
      <c r="AD47" s="60"/>
      <c r="AE47" s="68">
        <v>0.70984457430403369</v>
      </c>
      <c r="AF47" s="68">
        <v>0.29015542569596625</v>
      </c>
      <c r="AG47" s="60"/>
      <c r="AH47" s="62">
        <v>34983.979999999996</v>
      </c>
      <c r="AI47" s="61">
        <v>14300.02</v>
      </c>
      <c r="AJ47" s="60"/>
      <c r="AK47" s="69">
        <f t="shared" si="2"/>
        <v>42.814431137724554</v>
      </c>
    </row>
    <row r="48" spans="1:37" ht="15">
      <c r="A48" s="56" t="s">
        <v>80</v>
      </c>
      <c r="B48" s="57" t="str">
        <f>'[1]School Imp &amp; State Admin  '!D51</f>
        <v>RANDOLPH PUBLIC SCHOOLS</v>
      </c>
      <c r="C48" s="58">
        <v>32519</v>
      </c>
      <c r="D48" s="59">
        <v>26893</v>
      </c>
      <c r="E48" s="60"/>
      <c r="F48" s="61">
        <v>0</v>
      </c>
      <c r="G48" s="62">
        <v>0</v>
      </c>
      <c r="H48" s="61">
        <v>0</v>
      </c>
      <c r="I48" s="60"/>
      <c r="J48" s="63">
        <v>0</v>
      </c>
      <c r="K48" s="63">
        <v>0</v>
      </c>
      <c r="L48" s="64">
        <v>0</v>
      </c>
      <c r="M48" s="60"/>
      <c r="N48" s="65">
        <v>249</v>
      </c>
      <c r="O48" s="66">
        <v>0</v>
      </c>
      <c r="P48" s="67">
        <v>249</v>
      </c>
      <c r="Q48" s="60"/>
      <c r="R48" s="68">
        <v>1</v>
      </c>
      <c r="S48" s="68">
        <v>0</v>
      </c>
      <c r="T48" s="60"/>
      <c r="U48" s="62">
        <v>26893</v>
      </c>
      <c r="V48" s="62">
        <v>0</v>
      </c>
      <c r="W48" s="60"/>
      <c r="X48" s="69">
        <v>0</v>
      </c>
      <c r="Z48" s="65">
        <v>0</v>
      </c>
      <c r="AA48" s="65">
        <v>249</v>
      </c>
      <c r="AB48" s="66">
        <v>0</v>
      </c>
      <c r="AC48" s="67">
        <v>249</v>
      </c>
      <c r="AD48" s="60"/>
      <c r="AE48" s="68">
        <v>1</v>
      </c>
      <c r="AF48" s="68">
        <v>0</v>
      </c>
      <c r="AG48" s="60"/>
      <c r="AH48" s="62">
        <v>26893</v>
      </c>
      <c r="AI48" s="61">
        <v>0</v>
      </c>
      <c r="AJ48" s="60"/>
      <c r="AK48" s="69">
        <v>0</v>
      </c>
    </row>
    <row r="49" spans="1:37" ht="15">
      <c r="A49" s="56" t="s">
        <v>82</v>
      </c>
      <c r="B49" s="57" t="str">
        <f>'[1]School Imp &amp; State Admin  '!D52</f>
        <v>LAUREL-CONCORD-COLERIDGE SCHOOL</v>
      </c>
      <c r="C49" s="58">
        <v>64579</v>
      </c>
      <c r="D49" s="59">
        <v>53407</v>
      </c>
      <c r="E49" s="60"/>
      <c r="F49" s="61">
        <v>0</v>
      </c>
      <c r="G49" s="62">
        <v>0</v>
      </c>
      <c r="H49" s="61">
        <v>0</v>
      </c>
      <c r="I49" s="60"/>
      <c r="J49" s="63">
        <v>0</v>
      </c>
      <c r="K49" s="63">
        <v>0</v>
      </c>
      <c r="L49" s="64">
        <v>0</v>
      </c>
      <c r="M49" s="60"/>
      <c r="N49" s="65">
        <v>420</v>
      </c>
      <c r="O49" s="66">
        <v>0</v>
      </c>
      <c r="P49" s="67">
        <v>420</v>
      </c>
      <c r="Q49" s="60"/>
      <c r="R49" s="68">
        <v>1</v>
      </c>
      <c r="S49" s="68">
        <v>0</v>
      </c>
      <c r="T49" s="60"/>
      <c r="U49" s="62">
        <v>53407</v>
      </c>
      <c r="V49" s="62">
        <v>0</v>
      </c>
      <c r="W49" s="60"/>
      <c r="X49" s="69">
        <v>0</v>
      </c>
      <c r="Z49" s="65">
        <v>0</v>
      </c>
      <c r="AA49" s="65">
        <v>420</v>
      </c>
      <c r="AB49" s="66">
        <v>0</v>
      </c>
      <c r="AC49" s="67">
        <v>420</v>
      </c>
      <c r="AD49" s="60"/>
      <c r="AE49" s="68">
        <v>1</v>
      </c>
      <c r="AF49" s="68">
        <v>0</v>
      </c>
      <c r="AG49" s="60"/>
      <c r="AH49" s="62">
        <v>53407</v>
      </c>
      <c r="AI49" s="61">
        <v>0</v>
      </c>
      <c r="AJ49" s="60"/>
      <c r="AK49" s="69">
        <v>0</v>
      </c>
    </row>
    <row r="50" spans="1:37" ht="15">
      <c r="A50" s="56" t="s">
        <v>84</v>
      </c>
      <c r="B50" s="57" t="str">
        <f>'[1]School Imp &amp; State Admin  '!D53</f>
        <v>WYNOT PUBLIC SCHOOLS</v>
      </c>
      <c r="C50" s="58">
        <v>26054</v>
      </c>
      <c r="D50" s="59">
        <v>21547</v>
      </c>
      <c r="E50" s="60"/>
      <c r="F50" s="61">
        <v>2418.4899999999998</v>
      </c>
      <c r="G50" s="62">
        <v>4510</v>
      </c>
      <c r="H50" s="61">
        <v>-2091.2543832134807</v>
      </c>
      <c r="I50" s="60"/>
      <c r="J50" s="63">
        <v>0.11224484990314511</v>
      </c>
      <c r="K50" s="63">
        <v>0.20930232558139536</v>
      </c>
      <c r="L50" s="64">
        <v>-9.7057475678250252E-2</v>
      </c>
      <c r="M50" s="60"/>
      <c r="N50" s="65">
        <v>170</v>
      </c>
      <c r="O50" s="66">
        <v>45</v>
      </c>
      <c r="P50" s="67">
        <v>215</v>
      </c>
      <c r="Q50" s="60"/>
      <c r="R50" s="68">
        <v>0.79069767441860461</v>
      </c>
      <c r="S50" s="68">
        <v>0.20930232558139536</v>
      </c>
      <c r="T50" s="60"/>
      <c r="U50" s="62">
        <v>17037</v>
      </c>
      <c r="V50" s="62">
        <v>4510</v>
      </c>
      <c r="W50" s="60"/>
      <c r="X50" s="69">
        <v>100.22222222222223</v>
      </c>
      <c r="Z50" s="65">
        <v>11</v>
      </c>
      <c r="AA50" s="65">
        <v>170</v>
      </c>
      <c r="AB50" s="66">
        <v>45</v>
      </c>
      <c r="AC50" s="67">
        <v>215</v>
      </c>
      <c r="AD50" s="60"/>
      <c r="AE50" s="68">
        <v>0.88775746043532755</v>
      </c>
      <c r="AF50" s="68">
        <v>0.11224253956467256</v>
      </c>
      <c r="AG50" s="60"/>
      <c r="AH50" s="62">
        <v>19128.510000000002</v>
      </c>
      <c r="AI50" s="61">
        <v>2418.4899999999998</v>
      </c>
      <c r="AJ50" s="60"/>
      <c r="AK50" s="69">
        <f t="shared" si="2"/>
        <v>53.74422222222222</v>
      </c>
    </row>
    <row r="51" spans="1:37" ht="15">
      <c r="A51" s="56" t="s">
        <v>86</v>
      </c>
      <c r="B51" s="57" t="str">
        <f>'[1]School Imp &amp; State Admin  '!D54</f>
        <v>CHASE COUNTY SCHOOLS</v>
      </c>
      <c r="C51" s="58">
        <v>78369</v>
      </c>
      <c r="D51" s="59">
        <v>64811</v>
      </c>
      <c r="E51" s="60"/>
      <c r="F51" s="61">
        <v>0</v>
      </c>
      <c r="G51" s="62">
        <v>0</v>
      </c>
      <c r="H51" s="61">
        <v>0</v>
      </c>
      <c r="I51" s="60"/>
      <c r="J51" s="63">
        <v>0</v>
      </c>
      <c r="K51" s="63">
        <v>0</v>
      </c>
      <c r="L51" s="64">
        <v>0</v>
      </c>
      <c r="M51" s="60"/>
      <c r="N51" s="65">
        <v>617</v>
      </c>
      <c r="O51" s="66">
        <v>0</v>
      </c>
      <c r="P51" s="67">
        <v>617</v>
      </c>
      <c r="Q51" s="60"/>
      <c r="R51" s="68">
        <v>1</v>
      </c>
      <c r="S51" s="68">
        <v>0</v>
      </c>
      <c r="T51" s="60"/>
      <c r="U51" s="62">
        <v>64811</v>
      </c>
      <c r="V51" s="62">
        <v>0</v>
      </c>
      <c r="W51" s="60"/>
      <c r="X51" s="69">
        <v>0</v>
      </c>
      <c r="Z51" s="65">
        <v>0</v>
      </c>
      <c r="AA51" s="65">
        <v>617</v>
      </c>
      <c r="AB51" s="66">
        <v>0</v>
      </c>
      <c r="AC51" s="67">
        <v>617</v>
      </c>
      <c r="AD51" s="60"/>
      <c r="AE51" s="68">
        <v>1</v>
      </c>
      <c r="AF51" s="68">
        <v>0</v>
      </c>
      <c r="AG51" s="60"/>
      <c r="AH51" s="62">
        <v>64811</v>
      </c>
      <c r="AI51" s="61">
        <v>0</v>
      </c>
      <c r="AJ51" s="60"/>
      <c r="AK51" s="69">
        <v>0</v>
      </c>
    </row>
    <row r="52" spans="1:37" ht="15">
      <c r="A52" s="56" t="s">
        <v>88</v>
      </c>
      <c r="B52" s="57" t="str">
        <f>'[1]School Imp &amp; State Admin  '!D55</f>
        <v>WAUNETA-PALISADE PUBLIC SCHS</v>
      </c>
      <c r="C52" s="58">
        <v>62741</v>
      </c>
      <c r="D52" s="59">
        <v>51887</v>
      </c>
      <c r="E52" s="60"/>
      <c r="F52" s="61">
        <v>0</v>
      </c>
      <c r="G52" s="62">
        <v>0</v>
      </c>
      <c r="H52" s="61">
        <v>0</v>
      </c>
      <c r="I52" s="60"/>
      <c r="J52" s="63">
        <v>0</v>
      </c>
      <c r="K52" s="63">
        <v>0</v>
      </c>
      <c r="L52" s="64">
        <v>0</v>
      </c>
      <c r="M52" s="60"/>
      <c r="N52" s="65">
        <v>206</v>
      </c>
      <c r="O52" s="66">
        <v>0</v>
      </c>
      <c r="P52" s="67">
        <v>206</v>
      </c>
      <c r="Q52" s="60"/>
      <c r="R52" s="68">
        <v>1</v>
      </c>
      <c r="S52" s="68">
        <v>0</v>
      </c>
      <c r="T52" s="60"/>
      <c r="U52" s="62">
        <v>51887</v>
      </c>
      <c r="V52" s="62">
        <v>0</v>
      </c>
      <c r="W52" s="60"/>
      <c r="X52" s="69">
        <v>0</v>
      </c>
      <c r="Z52" s="65">
        <v>0</v>
      </c>
      <c r="AA52" s="65">
        <v>206</v>
      </c>
      <c r="AB52" s="66">
        <v>0</v>
      </c>
      <c r="AC52" s="67">
        <v>206</v>
      </c>
      <c r="AD52" s="60"/>
      <c r="AE52" s="68">
        <v>1</v>
      </c>
      <c r="AF52" s="68">
        <v>0</v>
      </c>
      <c r="AG52" s="60"/>
      <c r="AH52" s="62">
        <v>51887</v>
      </c>
      <c r="AI52" s="61">
        <v>0</v>
      </c>
      <c r="AJ52" s="60"/>
      <c r="AK52" s="69">
        <v>0</v>
      </c>
    </row>
    <row r="53" spans="1:37" ht="15">
      <c r="A53" s="56" t="s">
        <v>90</v>
      </c>
      <c r="B53" s="57" t="str">
        <f>'[1]School Imp &amp; State Admin  '!D56</f>
        <v>VALENTINE COMMUNITY SCHOOLS</v>
      </c>
      <c r="C53" s="58">
        <v>102599</v>
      </c>
      <c r="D53" s="59">
        <v>84849</v>
      </c>
      <c r="E53" s="60"/>
      <c r="F53" s="61">
        <v>0</v>
      </c>
      <c r="G53" s="62">
        <v>2828</v>
      </c>
      <c r="H53" s="61">
        <v>-2828.2991096629439</v>
      </c>
      <c r="I53" s="60"/>
      <c r="J53" s="63">
        <v>0</v>
      </c>
      <c r="K53" s="63">
        <v>3.3333333333333333E-2</v>
      </c>
      <c r="L53" s="64">
        <v>-3.3333333333333333E-2</v>
      </c>
      <c r="M53" s="60"/>
      <c r="N53" s="65">
        <v>580</v>
      </c>
      <c r="O53" s="66">
        <v>20</v>
      </c>
      <c r="P53" s="67">
        <v>600</v>
      </c>
      <c r="Q53" s="60"/>
      <c r="R53" s="68">
        <v>0.96666666666666667</v>
      </c>
      <c r="S53" s="68">
        <v>3.3333333333333333E-2</v>
      </c>
      <c r="T53" s="60"/>
      <c r="U53" s="62">
        <v>82021</v>
      </c>
      <c r="V53" s="62">
        <v>2828</v>
      </c>
      <c r="W53" s="60"/>
      <c r="X53" s="69">
        <v>141.4</v>
      </c>
      <c r="Z53" s="65">
        <v>0</v>
      </c>
      <c r="AA53" s="65">
        <v>580</v>
      </c>
      <c r="AB53" s="66">
        <v>20</v>
      </c>
      <c r="AC53" s="67">
        <v>600</v>
      </c>
      <c r="AD53" s="60"/>
      <c r="AE53" s="68">
        <v>1</v>
      </c>
      <c r="AF53" s="68">
        <v>0</v>
      </c>
      <c r="AG53" s="60"/>
      <c r="AH53" s="62">
        <v>84849</v>
      </c>
      <c r="AI53" s="61">
        <v>0</v>
      </c>
      <c r="AJ53" s="60"/>
      <c r="AK53" s="69">
        <f t="shared" si="2"/>
        <v>0</v>
      </c>
    </row>
    <row r="54" spans="1:37" ht="15">
      <c r="A54" s="56" t="s">
        <v>92</v>
      </c>
      <c r="B54" s="57" t="str">
        <f>'[1]School Imp &amp; State Admin  '!D57</f>
        <v>CODY-KILGORE PUBLIC SCHS</v>
      </c>
      <c r="C54" s="58">
        <v>40201</v>
      </c>
      <c r="D54" s="59">
        <v>33246</v>
      </c>
      <c r="E54" s="60"/>
      <c r="F54" s="61">
        <v>0</v>
      </c>
      <c r="G54" s="62">
        <v>0</v>
      </c>
      <c r="H54" s="61">
        <v>0</v>
      </c>
      <c r="I54" s="60"/>
      <c r="J54" s="63">
        <v>0</v>
      </c>
      <c r="K54" s="63">
        <v>0</v>
      </c>
      <c r="L54" s="64">
        <v>0</v>
      </c>
      <c r="M54" s="60"/>
      <c r="N54" s="65">
        <v>152</v>
      </c>
      <c r="O54" s="66">
        <v>0</v>
      </c>
      <c r="P54" s="67">
        <v>152</v>
      </c>
      <c r="Q54" s="60"/>
      <c r="R54" s="68">
        <v>1</v>
      </c>
      <c r="S54" s="68">
        <v>0</v>
      </c>
      <c r="T54" s="60"/>
      <c r="U54" s="62">
        <v>33246</v>
      </c>
      <c r="V54" s="62">
        <v>0</v>
      </c>
      <c r="W54" s="60"/>
      <c r="X54" s="69">
        <v>0</v>
      </c>
      <c r="Z54" s="65">
        <v>0</v>
      </c>
      <c r="AA54" s="65">
        <v>152</v>
      </c>
      <c r="AB54" s="66">
        <v>0</v>
      </c>
      <c r="AC54" s="67">
        <v>152</v>
      </c>
      <c r="AD54" s="60"/>
      <c r="AE54" s="68">
        <v>1</v>
      </c>
      <c r="AF54" s="68">
        <v>0</v>
      </c>
      <c r="AG54" s="60"/>
      <c r="AH54" s="62">
        <v>33246</v>
      </c>
      <c r="AI54" s="61">
        <v>0</v>
      </c>
      <c r="AJ54" s="60"/>
      <c r="AK54" s="69">
        <v>0</v>
      </c>
    </row>
    <row r="55" spans="1:37" ht="15">
      <c r="A55" s="56" t="s">
        <v>94</v>
      </c>
      <c r="B55" s="57" t="str">
        <f>'[1]School Imp &amp; State Admin  '!D58</f>
        <v>SIDNEY PUBLIC SCHOOLS</v>
      </c>
      <c r="C55" s="58">
        <v>197099</v>
      </c>
      <c r="D55" s="59">
        <v>163000</v>
      </c>
      <c r="E55" s="60"/>
      <c r="F55" s="61">
        <v>0</v>
      </c>
      <c r="G55" s="62">
        <v>0</v>
      </c>
      <c r="H55" s="61">
        <v>0</v>
      </c>
      <c r="I55" s="60"/>
      <c r="J55" s="63">
        <v>0</v>
      </c>
      <c r="K55" s="63">
        <v>0</v>
      </c>
      <c r="L55" s="64">
        <v>0</v>
      </c>
      <c r="M55" s="60"/>
      <c r="N55" s="65">
        <v>1173</v>
      </c>
      <c r="O55" s="66">
        <v>0</v>
      </c>
      <c r="P55" s="67">
        <v>1173</v>
      </c>
      <c r="Q55" s="60"/>
      <c r="R55" s="68">
        <v>1</v>
      </c>
      <c r="S55" s="68">
        <v>0</v>
      </c>
      <c r="T55" s="60"/>
      <c r="U55" s="62">
        <v>163000</v>
      </c>
      <c r="V55" s="62">
        <v>0</v>
      </c>
      <c r="W55" s="60"/>
      <c r="X55" s="69">
        <v>0</v>
      </c>
      <c r="Z55" s="65">
        <v>0</v>
      </c>
      <c r="AA55" s="65">
        <v>1173</v>
      </c>
      <c r="AB55" s="66">
        <v>0</v>
      </c>
      <c r="AC55" s="67">
        <v>1173</v>
      </c>
      <c r="AD55" s="60"/>
      <c r="AE55" s="68">
        <v>1</v>
      </c>
      <c r="AF55" s="68">
        <v>0</v>
      </c>
      <c r="AG55" s="60"/>
      <c r="AH55" s="62">
        <v>163000</v>
      </c>
      <c r="AI55" s="61">
        <v>0</v>
      </c>
      <c r="AJ55" s="60"/>
      <c r="AK55" s="69">
        <v>0</v>
      </c>
    </row>
    <row r="56" spans="1:37" ht="15">
      <c r="A56" s="56" t="s">
        <v>96</v>
      </c>
      <c r="B56" s="57" t="str">
        <f>'[1]School Imp &amp; State Admin  '!D59</f>
        <v>LEYTON PUBLIC SCHOOLS</v>
      </c>
      <c r="C56" s="58">
        <v>23818</v>
      </c>
      <c r="D56" s="59">
        <v>19697</v>
      </c>
      <c r="E56" s="60"/>
      <c r="F56" s="61">
        <v>0</v>
      </c>
      <c r="G56" s="62">
        <v>0</v>
      </c>
      <c r="H56" s="61">
        <v>0</v>
      </c>
      <c r="I56" s="60"/>
      <c r="J56" s="63">
        <v>0</v>
      </c>
      <c r="K56" s="63">
        <v>0</v>
      </c>
      <c r="L56" s="64">
        <v>0</v>
      </c>
      <c r="M56" s="60"/>
      <c r="N56" s="65">
        <v>164</v>
      </c>
      <c r="O56" s="66">
        <v>0</v>
      </c>
      <c r="P56" s="67">
        <v>164</v>
      </c>
      <c r="Q56" s="60"/>
      <c r="R56" s="68">
        <v>1</v>
      </c>
      <c r="S56" s="68">
        <v>0</v>
      </c>
      <c r="T56" s="60"/>
      <c r="U56" s="62">
        <v>19697</v>
      </c>
      <c r="V56" s="62">
        <v>0</v>
      </c>
      <c r="W56" s="60"/>
      <c r="X56" s="69">
        <v>0</v>
      </c>
      <c r="Z56" s="65">
        <v>0</v>
      </c>
      <c r="AA56" s="65">
        <v>164</v>
      </c>
      <c r="AB56" s="66">
        <v>0</v>
      </c>
      <c r="AC56" s="67">
        <v>164</v>
      </c>
      <c r="AD56" s="60"/>
      <c r="AE56" s="68">
        <v>1</v>
      </c>
      <c r="AF56" s="68">
        <v>0</v>
      </c>
      <c r="AG56" s="60"/>
      <c r="AH56" s="62">
        <v>19697</v>
      </c>
      <c r="AI56" s="61">
        <v>0</v>
      </c>
      <c r="AJ56" s="60"/>
      <c r="AK56" s="69">
        <v>0</v>
      </c>
    </row>
    <row r="57" spans="1:37" ht="15">
      <c r="A57" s="56" t="s">
        <v>98</v>
      </c>
      <c r="B57" s="57" t="str">
        <f>'[1]School Imp &amp; State Admin  '!D60</f>
        <v>POTTER-DIX PUBLIC SCHOOLS</v>
      </c>
      <c r="C57" s="58">
        <v>34131</v>
      </c>
      <c r="D57" s="59">
        <v>28226</v>
      </c>
      <c r="E57" s="60"/>
      <c r="F57" s="61">
        <v>0</v>
      </c>
      <c r="G57" s="62">
        <v>0</v>
      </c>
      <c r="H57" s="61">
        <v>0</v>
      </c>
      <c r="I57" s="60"/>
      <c r="J57" s="63">
        <v>0</v>
      </c>
      <c r="K57" s="63">
        <v>0</v>
      </c>
      <c r="L57" s="64">
        <v>0</v>
      </c>
      <c r="M57" s="60"/>
      <c r="N57" s="65">
        <v>180</v>
      </c>
      <c r="O57" s="66">
        <v>0</v>
      </c>
      <c r="P57" s="67">
        <v>180</v>
      </c>
      <c r="Q57" s="60"/>
      <c r="R57" s="68">
        <v>1</v>
      </c>
      <c r="S57" s="68">
        <v>0</v>
      </c>
      <c r="T57" s="60"/>
      <c r="U57" s="62">
        <v>28226</v>
      </c>
      <c r="V57" s="62">
        <v>0</v>
      </c>
      <c r="W57" s="60"/>
      <c r="X57" s="69">
        <v>0</v>
      </c>
      <c r="Z57" s="65">
        <v>0</v>
      </c>
      <c r="AA57" s="65">
        <v>180</v>
      </c>
      <c r="AB57" s="66">
        <v>0</v>
      </c>
      <c r="AC57" s="67">
        <v>180</v>
      </c>
      <c r="AD57" s="60"/>
      <c r="AE57" s="68">
        <v>1</v>
      </c>
      <c r="AF57" s="68">
        <v>0</v>
      </c>
      <c r="AG57" s="60"/>
      <c r="AH57" s="62">
        <v>28226</v>
      </c>
      <c r="AI57" s="61">
        <v>0</v>
      </c>
      <c r="AJ57" s="60"/>
      <c r="AK57" s="69">
        <v>0</v>
      </c>
    </row>
    <row r="58" spans="1:37" ht="15">
      <c r="A58" s="56" t="s">
        <v>100</v>
      </c>
      <c r="B58" s="57" t="str">
        <f>'[1]School Imp &amp; State Admin  '!D61</f>
        <v>SUTTON PUBLIC SCHOOLS</v>
      </c>
      <c r="C58" s="58">
        <v>57509</v>
      </c>
      <c r="D58" s="59">
        <v>47560</v>
      </c>
      <c r="E58" s="60"/>
      <c r="F58" s="61">
        <v>0</v>
      </c>
      <c r="G58" s="62">
        <v>2026</v>
      </c>
      <c r="H58" s="61">
        <v>-2026.3539403821787</v>
      </c>
      <c r="I58" s="60"/>
      <c r="J58" s="63">
        <v>0</v>
      </c>
      <c r="K58" s="63">
        <v>4.2606516290726815E-2</v>
      </c>
      <c r="L58" s="64">
        <v>-4.2606516290726815E-2</v>
      </c>
      <c r="M58" s="60"/>
      <c r="N58" s="65">
        <v>382</v>
      </c>
      <c r="O58" s="66">
        <v>17</v>
      </c>
      <c r="P58" s="67">
        <v>399</v>
      </c>
      <c r="Q58" s="60"/>
      <c r="R58" s="68">
        <v>0.95739348370927313</v>
      </c>
      <c r="S58" s="68">
        <v>4.2606516290726815E-2</v>
      </c>
      <c r="T58" s="60"/>
      <c r="U58" s="62">
        <v>45534</v>
      </c>
      <c r="V58" s="62">
        <v>2026</v>
      </c>
      <c r="W58" s="60"/>
      <c r="X58" s="69">
        <v>119.17647058823529</v>
      </c>
      <c r="Z58" s="65">
        <v>0</v>
      </c>
      <c r="AA58" s="65">
        <v>382</v>
      </c>
      <c r="AB58" s="66">
        <v>17</v>
      </c>
      <c r="AC58" s="67">
        <v>399</v>
      </c>
      <c r="AD58" s="60"/>
      <c r="AE58" s="68">
        <v>1</v>
      </c>
      <c r="AF58" s="68">
        <v>0</v>
      </c>
      <c r="AG58" s="60"/>
      <c r="AH58" s="62">
        <v>47560</v>
      </c>
      <c r="AI58" s="61">
        <v>0</v>
      </c>
      <c r="AJ58" s="60"/>
      <c r="AK58" s="69">
        <f t="shared" si="2"/>
        <v>0</v>
      </c>
    </row>
    <row r="59" spans="1:37" ht="15">
      <c r="A59" s="56" t="s">
        <v>102</v>
      </c>
      <c r="B59" s="57" t="str">
        <f>'[1]School Imp &amp; State Admin  '!D62</f>
        <v>HARVARD PUBLIC SCHOOLS</v>
      </c>
      <c r="C59" s="58">
        <v>100601</v>
      </c>
      <c r="D59" s="59">
        <v>83197</v>
      </c>
      <c r="E59" s="60"/>
      <c r="F59" s="61">
        <v>0</v>
      </c>
      <c r="G59" s="62">
        <v>0</v>
      </c>
      <c r="H59" s="61">
        <v>0</v>
      </c>
      <c r="I59" s="60"/>
      <c r="J59" s="63">
        <v>0</v>
      </c>
      <c r="K59" s="63">
        <v>0</v>
      </c>
      <c r="L59" s="64">
        <v>0</v>
      </c>
      <c r="M59" s="60"/>
      <c r="N59" s="65">
        <v>250</v>
      </c>
      <c r="O59" s="66">
        <v>0</v>
      </c>
      <c r="P59" s="67">
        <v>250</v>
      </c>
      <c r="Q59" s="60"/>
      <c r="R59" s="68">
        <v>1</v>
      </c>
      <c r="S59" s="68">
        <v>0</v>
      </c>
      <c r="T59" s="60"/>
      <c r="U59" s="62">
        <v>83197</v>
      </c>
      <c r="V59" s="62">
        <v>0</v>
      </c>
      <c r="W59" s="60"/>
      <c r="X59" s="69">
        <v>0</v>
      </c>
      <c r="Z59" s="65">
        <v>0</v>
      </c>
      <c r="AA59" s="65">
        <v>250</v>
      </c>
      <c r="AB59" s="66">
        <v>0</v>
      </c>
      <c r="AC59" s="67">
        <v>250</v>
      </c>
      <c r="AD59" s="60"/>
      <c r="AE59" s="68">
        <v>1</v>
      </c>
      <c r="AF59" s="68">
        <v>0</v>
      </c>
      <c r="AG59" s="60"/>
      <c r="AH59" s="62">
        <v>83197</v>
      </c>
      <c r="AI59" s="61">
        <v>0</v>
      </c>
      <c r="AJ59" s="60"/>
      <c r="AK59" s="69">
        <v>0</v>
      </c>
    </row>
    <row r="60" spans="1:37" ht="15">
      <c r="A60" s="56" t="s">
        <v>104</v>
      </c>
      <c r="B60" s="57" t="str">
        <f>'[1]School Imp &amp; State Admin  '!D63</f>
        <v>LEIGH COMMUNITY SCHOOLS</v>
      </c>
      <c r="C60" s="58">
        <v>22651</v>
      </c>
      <c r="D60" s="59">
        <v>18732</v>
      </c>
      <c r="E60" s="60"/>
      <c r="F60" s="61">
        <v>0</v>
      </c>
      <c r="G60" s="62">
        <v>0</v>
      </c>
      <c r="H60" s="61">
        <v>0</v>
      </c>
      <c r="I60" s="60"/>
      <c r="J60" s="63">
        <v>0</v>
      </c>
      <c r="K60" s="63">
        <v>0</v>
      </c>
      <c r="L60" s="64">
        <v>0</v>
      </c>
      <c r="M60" s="60"/>
      <c r="N60" s="65">
        <v>207</v>
      </c>
      <c r="O60" s="66">
        <v>0</v>
      </c>
      <c r="P60" s="67">
        <v>207</v>
      </c>
      <c r="Q60" s="60"/>
      <c r="R60" s="68">
        <v>1</v>
      </c>
      <c r="S60" s="68">
        <v>0</v>
      </c>
      <c r="T60" s="60"/>
      <c r="U60" s="62">
        <v>18732</v>
      </c>
      <c r="V60" s="62">
        <v>0</v>
      </c>
      <c r="W60" s="60"/>
      <c r="X60" s="69">
        <v>0</v>
      </c>
      <c r="Z60" s="65">
        <v>0</v>
      </c>
      <c r="AA60" s="65">
        <v>207</v>
      </c>
      <c r="AB60" s="66">
        <v>0</v>
      </c>
      <c r="AC60" s="67">
        <v>207</v>
      </c>
      <c r="AD60" s="60"/>
      <c r="AE60" s="68">
        <v>1</v>
      </c>
      <c r="AF60" s="68">
        <v>0</v>
      </c>
      <c r="AG60" s="60"/>
      <c r="AH60" s="62">
        <v>18732</v>
      </c>
      <c r="AI60" s="61">
        <v>0</v>
      </c>
      <c r="AJ60" s="60"/>
      <c r="AK60" s="69">
        <v>0</v>
      </c>
    </row>
    <row r="61" spans="1:37" ht="15">
      <c r="A61" s="56" t="s">
        <v>106</v>
      </c>
      <c r="B61" s="57" t="str">
        <f>'[1]School Imp &amp; State Admin  '!D64</f>
        <v>CLARKSON PUBLIC SCHOOLS</v>
      </c>
      <c r="C61" s="58">
        <v>25393</v>
      </c>
      <c r="D61" s="59">
        <v>21000</v>
      </c>
      <c r="E61" s="60"/>
      <c r="F61" s="61">
        <v>1000</v>
      </c>
      <c r="G61" s="62">
        <v>2169</v>
      </c>
      <c r="H61" s="61">
        <v>-1169.0050028172927</v>
      </c>
      <c r="I61" s="60"/>
      <c r="J61" s="63">
        <v>4.7619247001444653E-2</v>
      </c>
      <c r="K61" s="63">
        <v>0.10328638497652581</v>
      </c>
      <c r="L61" s="64">
        <v>-5.566713797508116E-2</v>
      </c>
      <c r="M61" s="60"/>
      <c r="N61" s="65">
        <v>191</v>
      </c>
      <c r="O61" s="66">
        <v>22</v>
      </c>
      <c r="P61" s="67">
        <v>213</v>
      </c>
      <c r="Q61" s="60"/>
      <c r="R61" s="68">
        <v>0.89671361502347413</v>
      </c>
      <c r="S61" s="68">
        <v>0.10328638497652583</v>
      </c>
      <c r="T61" s="60"/>
      <c r="U61" s="62">
        <v>18831</v>
      </c>
      <c r="V61" s="62">
        <v>2169</v>
      </c>
      <c r="W61" s="60"/>
      <c r="X61" s="69">
        <v>98.590909090909093</v>
      </c>
      <c r="Z61" s="65">
        <v>3</v>
      </c>
      <c r="AA61" s="65">
        <v>191</v>
      </c>
      <c r="AB61" s="66">
        <v>22</v>
      </c>
      <c r="AC61" s="67">
        <v>213</v>
      </c>
      <c r="AD61" s="60"/>
      <c r="AE61" s="68">
        <v>0.95238095238095233</v>
      </c>
      <c r="AF61" s="68">
        <v>4.7619047619047616E-2</v>
      </c>
      <c r="AG61" s="60"/>
      <c r="AH61" s="62">
        <v>20000</v>
      </c>
      <c r="AI61" s="61">
        <v>1000</v>
      </c>
      <c r="AJ61" s="60"/>
      <c r="AK61" s="69">
        <f t="shared" si="2"/>
        <v>45.454545454545453</v>
      </c>
    </row>
    <row r="62" spans="1:37" ht="15">
      <c r="A62" s="56" t="s">
        <v>108</v>
      </c>
      <c r="B62" s="57" t="str">
        <f>'[1]School Imp &amp; State Admin  '!D65</f>
        <v>HOWELLS-DODGE CONSOLIDATED SCHOOLS</v>
      </c>
      <c r="C62" s="58">
        <v>43816</v>
      </c>
      <c r="D62" s="59">
        <v>36236</v>
      </c>
      <c r="E62" s="60"/>
      <c r="F62" s="61">
        <v>3469.37</v>
      </c>
      <c r="G62" s="62">
        <v>7906</v>
      </c>
      <c r="H62" s="61">
        <v>-4436.5924653504444</v>
      </c>
      <c r="I62" s="60"/>
      <c r="J62" s="63">
        <v>9.574463044353719E-2</v>
      </c>
      <c r="K62" s="63">
        <v>0.21818181818181817</v>
      </c>
      <c r="L62" s="64">
        <v>-0.12243718773828098</v>
      </c>
      <c r="M62" s="60"/>
      <c r="N62" s="65">
        <v>258</v>
      </c>
      <c r="O62" s="66">
        <v>72</v>
      </c>
      <c r="P62" s="67">
        <v>330</v>
      </c>
      <c r="Q62" s="60"/>
      <c r="R62" s="68">
        <v>0.78181818181818186</v>
      </c>
      <c r="S62" s="68">
        <v>0.21818181818181817</v>
      </c>
      <c r="T62" s="60"/>
      <c r="U62" s="62">
        <v>28330</v>
      </c>
      <c r="V62" s="62">
        <v>7906</v>
      </c>
      <c r="W62" s="60"/>
      <c r="X62" s="69">
        <v>109.80555555555556</v>
      </c>
      <c r="Z62" s="65">
        <v>9</v>
      </c>
      <c r="AA62" s="65">
        <v>258</v>
      </c>
      <c r="AB62" s="66">
        <v>72</v>
      </c>
      <c r="AC62" s="67">
        <v>330</v>
      </c>
      <c r="AD62" s="60"/>
      <c r="AE62" s="68">
        <v>0.90425626448835417</v>
      </c>
      <c r="AF62" s="68">
        <v>9.5743735511645875E-2</v>
      </c>
      <c r="AG62" s="60"/>
      <c r="AH62" s="62">
        <v>32766.63</v>
      </c>
      <c r="AI62" s="61">
        <v>3469.37</v>
      </c>
      <c r="AJ62" s="60"/>
      <c r="AK62" s="69">
        <f t="shared" si="2"/>
        <v>48.185694444444444</v>
      </c>
    </row>
    <row r="63" spans="1:37" ht="15">
      <c r="A63" s="56" t="s">
        <v>110</v>
      </c>
      <c r="B63" s="57" t="str">
        <f>'[1]School Imp &amp; State Admin  '!D66</f>
        <v>SCHUYLER COMMUNITY SCHOOLS</v>
      </c>
      <c r="C63" s="58">
        <v>607961</v>
      </c>
      <c r="D63" s="59">
        <v>502781</v>
      </c>
      <c r="E63" s="60"/>
      <c r="F63" s="61">
        <v>0</v>
      </c>
      <c r="G63" s="62">
        <v>0</v>
      </c>
      <c r="H63" s="61">
        <v>0</v>
      </c>
      <c r="I63" s="60"/>
      <c r="J63" s="63">
        <v>0</v>
      </c>
      <c r="K63" s="63">
        <v>0</v>
      </c>
      <c r="L63" s="64">
        <v>0</v>
      </c>
      <c r="M63" s="60"/>
      <c r="N63" s="65">
        <v>1825</v>
      </c>
      <c r="O63" s="66">
        <v>0</v>
      </c>
      <c r="P63" s="67">
        <v>1825</v>
      </c>
      <c r="Q63" s="60"/>
      <c r="R63" s="68">
        <v>1</v>
      </c>
      <c r="S63" s="68">
        <v>0</v>
      </c>
      <c r="T63" s="60"/>
      <c r="U63" s="62">
        <v>502781</v>
      </c>
      <c r="V63" s="62">
        <v>0</v>
      </c>
      <c r="W63" s="60"/>
      <c r="X63" s="69">
        <v>0</v>
      </c>
      <c r="Z63" s="65">
        <v>0</v>
      </c>
      <c r="AA63" s="65">
        <v>1825</v>
      </c>
      <c r="AB63" s="66">
        <v>0</v>
      </c>
      <c r="AC63" s="67">
        <v>1825</v>
      </c>
      <c r="AD63" s="60"/>
      <c r="AE63" s="68">
        <v>1</v>
      </c>
      <c r="AF63" s="68">
        <v>0</v>
      </c>
      <c r="AG63" s="60"/>
      <c r="AH63" s="62">
        <v>502781</v>
      </c>
      <c r="AI63" s="61">
        <v>0</v>
      </c>
      <c r="AJ63" s="60"/>
      <c r="AK63" s="69">
        <v>0</v>
      </c>
    </row>
    <row r="64" spans="1:37" ht="15">
      <c r="A64" s="56" t="s">
        <v>112</v>
      </c>
      <c r="B64" s="57" t="str">
        <f>'[1]School Imp &amp; State Admin  '!D67</f>
        <v>WEST POINT PUBLIC SCHOOLS</v>
      </c>
      <c r="C64" s="58">
        <v>166988</v>
      </c>
      <c r="D64" s="59">
        <v>138098</v>
      </c>
      <c r="E64" s="60"/>
      <c r="F64" s="61">
        <v>15543.54</v>
      </c>
      <c r="G64" s="62">
        <v>54358</v>
      </c>
      <c r="H64" s="61">
        <v>-38814.350864731918</v>
      </c>
      <c r="I64" s="60"/>
      <c r="J64" s="63">
        <v>0.1125540711305115</v>
      </c>
      <c r="K64" s="63">
        <v>0.39361702127659576</v>
      </c>
      <c r="L64" s="64">
        <v>-0.28106295014608429</v>
      </c>
      <c r="M64" s="60"/>
      <c r="N64" s="65">
        <v>684</v>
      </c>
      <c r="O64" s="66">
        <v>444</v>
      </c>
      <c r="P64" s="67">
        <v>1128</v>
      </c>
      <c r="Q64" s="60"/>
      <c r="R64" s="68">
        <v>0.6063829787234043</v>
      </c>
      <c r="S64" s="68">
        <v>0.39361702127659576</v>
      </c>
      <c r="T64" s="60"/>
      <c r="U64" s="62">
        <v>83740</v>
      </c>
      <c r="V64" s="62">
        <v>54358</v>
      </c>
      <c r="W64" s="60"/>
      <c r="X64" s="69">
        <v>122.42792792792793</v>
      </c>
      <c r="Z64" s="65">
        <v>52</v>
      </c>
      <c r="AA64" s="65">
        <v>684</v>
      </c>
      <c r="AB64" s="66">
        <v>444</v>
      </c>
      <c r="AC64" s="67">
        <v>1128</v>
      </c>
      <c r="AD64" s="60"/>
      <c r="AE64" s="68">
        <v>0.88744558212284019</v>
      </c>
      <c r="AF64" s="68">
        <v>0.11255441787715971</v>
      </c>
      <c r="AG64" s="60"/>
      <c r="AH64" s="62">
        <v>122554.45999999999</v>
      </c>
      <c r="AI64" s="61">
        <v>15543.54</v>
      </c>
      <c r="AJ64" s="60"/>
      <c r="AK64" s="69">
        <f t="shared" si="2"/>
        <v>35.007972972972972</v>
      </c>
    </row>
    <row r="65" spans="1:37" ht="15">
      <c r="A65" s="56" t="s">
        <v>114</v>
      </c>
      <c r="B65" s="57" t="str">
        <f>'[1]School Imp &amp; State Admin  '!D68</f>
        <v>BANCROFT-ROSALIE COMM SCHOOLS</v>
      </c>
      <c r="C65" s="58">
        <v>57560</v>
      </c>
      <c r="D65" s="59">
        <v>47602</v>
      </c>
      <c r="E65" s="60"/>
      <c r="F65" s="61">
        <v>0</v>
      </c>
      <c r="G65" s="62">
        <v>0</v>
      </c>
      <c r="H65" s="61">
        <v>0</v>
      </c>
      <c r="I65" s="60"/>
      <c r="J65" s="63">
        <v>0</v>
      </c>
      <c r="K65" s="63">
        <v>0</v>
      </c>
      <c r="L65" s="64">
        <v>0</v>
      </c>
      <c r="M65" s="60"/>
      <c r="N65" s="65">
        <v>281</v>
      </c>
      <c r="O65" s="66">
        <v>0</v>
      </c>
      <c r="P65" s="67">
        <v>281</v>
      </c>
      <c r="Q65" s="60"/>
      <c r="R65" s="68">
        <v>1</v>
      </c>
      <c r="S65" s="68">
        <v>0</v>
      </c>
      <c r="T65" s="60"/>
      <c r="U65" s="62">
        <v>47602</v>
      </c>
      <c r="V65" s="62">
        <v>0</v>
      </c>
      <c r="W65" s="60"/>
      <c r="X65" s="69">
        <v>0</v>
      </c>
      <c r="Z65" s="65">
        <v>0</v>
      </c>
      <c r="AA65" s="65">
        <v>281</v>
      </c>
      <c r="AB65" s="66">
        <v>0</v>
      </c>
      <c r="AC65" s="67">
        <v>281</v>
      </c>
      <c r="AD65" s="60"/>
      <c r="AE65" s="68">
        <v>1</v>
      </c>
      <c r="AF65" s="68">
        <v>0</v>
      </c>
      <c r="AG65" s="60"/>
      <c r="AH65" s="62">
        <v>47602</v>
      </c>
      <c r="AI65" s="61">
        <v>0</v>
      </c>
      <c r="AJ65" s="60"/>
      <c r="AK65" s="69">
        <v>0</v>
      </c>
    </row>
    <row r="66" spans="1:37" ht="15">
      <c r="A66" s="56" t="s">
        <v>116</v>
      </c>
      <c r="B66" s="57" t="str">
        <f>'[1]School Imp &amp; State Admin  '!D69</f>
        <v>WISNER-PILGER PUBLIC SCHOOLS</v>
      </c>
      <c r="C66" s="58">
        <v>54758</v>
      </c>
      <c r="D66" s="59">
        <v>45285</v>
      </c>
      <c r="E66" s="60"/>
      <c r="F66" s="61">
        <v>0</v>
      </c>
      <c r="G66" s="62">
        <v>0</v>
      </c>
      <c r="H66" s="61">
        <v>0</v>
      </c>
      <c r="I66" s="60"/>
      <c r="J66" s="63">
        <v>0</v>
      </c>
      <c r="K66" s="63">
        <v>0</v>
      </c>
      <c r="L66" s="64">
        <v>0</v>
      </c>
      <c r="M66" s="60"/>
      <c r="N66" s="65">
        <v>399</v>
      </c>
      <c r="O66" s="66">
        <v>0</v>
      </c>
      <c r="P66" s="67">
        <v>399</v>
      </c>
      <c r="Q66" s="60"/>
      <c r="R66" s="68">
        <v>1</v>
      </c>
      <c r="S66" s="68">
        <v>0</v>
      </c>
      <c r="T66" s="60"/>
      <c r="U66" s="62">
        <v>45285</v>
      </c>
      <c r="V66" s="62">
        <v>0</v>
      </c>
      <c r="W66" s="60"/>
      <c r="X66" s="69">
        <v>0</v>
      </c>
      <c r="Z66" s="65">
        <v>0</v>
      </c>
      <c r="AA66" s="65">
        <v>399</v>
      </c>
      <c r="AB66" s="66">
        <v>0</v>
      </c>
      <c r="AC66" s="67">
        <v>399</v>
      </c>
      <c r="AD66" s="60"/>
      <c r="AE66" s="68">
        <v>1</v>
      </c>
      <c r="AF66" s="68">
        <v>0</v>
      </c>
      <c r="AG66" s="60"/>
      <c r="AH66" s="62">
        <v>45285</v>
      </c>
      <c r="AI66" s="61">
        <v>0</v>
      </c>
      <c r="AJ66" s="60"/>
      <c r="AK66" s="69">
        <v>0</v>
      </c>
    </row>
    <row r="67" spans="1:37" ht="15">
      <c r="A67" s="56" t="s">
        <v>118</v>
      </c>
      <c r="B67" s="57" t="str">
        <f>'[1]School Imp &amp; State Admin  '!D70</f>
        <v>ANSELMO-MERNA PUBLIC SCHOOLS</v>
      </c>
      <c r="C67" s="58">
        <v>50285</v>
      </c>
      <c r="D67" s="59">
        <v>41585</v>
      </c>
      <c r="E67" s="60"/>
      <c r="F67" s="61">
        <v>0</v>
      </c>
      <c r="G67" s="62">
        <v>0</v>
      </c>
      <c r="H67" s="61">
        <v>0</v>
      </c>
      <c r="I67" s="60"/>
      <c r="J67" s="63">
        <v>0</v>
      </c>
      <c r="K67" s="63">
        <v>0</v>
      </c>
      <c r="L67" s="64">
        <v>0</v>
      </c>
      <c r="M67" s="60"/>
      <c r="N67" s="65">
        <v>266</v>
      </c>
      <c r="O67" s="66">
        <v>0</v>
      </c>
      <c r="P67" s="67">
        <v>266</v>
      </c>
      <c r="Q67" s="60"/>
      <c r="R67" s="68">
        <v>1</v>
      </c>
      <c r="S67" s="68">
        <v>0</v>
      </c>
      <c r="T67" s="60"/>
      <c r="U67" s="62">
        <v>41585</v>
      </c>
      <c r="V67" s="62">
        <v>0</v>
      </c>
      <c r="W67" s="60"/>
      <c r="X67" s="69">
        <v>0</v>
      </c>
      <c r="Z67" s="65">
        <v>0</v>
      </c>
      <c r="AA67" s="65">
        <v>266</v>
      </c>
      <c r="AB67" s="66">
        <v>0</v>
      </c>
      <c r="AC67" s="67">
        <v>266</v>
      </c>
      <c r="AD67" s="60"/>
      <c r="AE67" s="68">
        <v>1</v>
      </c>
      <c r="AF67" s="68">
        <v>0</v>
      </c>
      <c r="AG67" s="60"/>
      <c r="AH67" s="62">
        <v>41585</v>
      </c>
      <c r="AI67" s="61">
        <v>0</v>
      </c>
      <c r="AJ67" s="60"/>
      <c r="AK67" s="69">
        <v>0</v>
      </c>
    </row>
    <row r="68" spans="1:37" ht="15">
      <c r="A68" s="56" t="s">
        <v>120</v>
      </c>
      <c r="B68" s="57" t="str">
        <f>'[1]School Imp &amp; State Admin  '!D71</f>
        <v>BROKEN BOW PUBLIC SCHOOLS</v>
      </c>
      <c r="C68" s="58">
        <v>143265</v>
      </c>
      <c r="D68" s="59">
        <v>118480</v>
      </c>
      <c r="E68" s="60"/>
      <c r="F68" s="61">
        <v>0</v>
      </c>
      <c r="G68" s="62">
        <v>0</v>
      </c>
      <c r="H68" s="61">
        <v>0</v>
      </c>
      <c r="I68" s="60"/>
      <c r="J68" s="63">
        <v>0</v>
      </c>
      <c r="K68" s="63">
        <v>0</v>
      </c>
      <c r="L68" s="64">
        <v>0</v>
      </c>
      <c r="M68" s="60"/>
      <c r="N68" s="65">
        <v>770</v>
      </c>
      <c r="O68" s="66">
        <v>0</v>
      </c>
      <c r="P68" s="67">
        <v>770</v>
      </c>
      <c r="Q68" s="60"/>
      <c r="R68" s="68">
        <v>1</v>
      </c>
      <c r="S68" s="68">
        <v>0</v>
      </c>
      <c r="T68" s="60"/>
      <c r="U68" s="62">
        <v>118480</v>
      </c>
      <c r="V68" s="62">
        <v>0</v>
      </c>
      <c r="W68" s="60"/>
      <c r="X68" s="69">
        <v>0</v>
      </c>
      <c r="Z68" s="65">
        <v>0</v>
      </c>
      <c r="AA68" s="65">
        <v>770</v>
      </c>
      <c r="AB68" s="66">
        <v>0</v>
      </c>
      <c r="AC68" s="67">
        <v>770</v>
      </c>
      <c r="AD68" s="60"/>
      <c r="AE68" s="68">
        <v>1</v>
      </c>
      <c r="AF68" s="68">
        <v>0</v>
      </c>
      <c r="AG68" s="60"/>
      <c r="AH68" s="62">
        <v>118480</v>
      </c>
      <c r="AI68" s="61">
        <v>0</v>
      </c>
      <c r="AJ68" s="60"/>
      <c r="AK68" s="69">
        <v>0</v>
      </c>
    </row>
    <row r="69" spans="1:37" ht="15">
      <c r="A69" s="56" t="s">
        <v>122</v>
      </c>
      <c r="B69" s="57" t="str">
        <f>'[1]School Imp &amp; State Admin  '!D72</f>
        <v>ANSLEY PUBLIC SCHOOLS</v>
      </c>
      <c r="C69" s="58">
        <v>33382</v>
      </c>
      <c r="D69" s="59">
        <v>27607</v>
      </c>
      <c r="E69" s="60"/>
      <c r="F69" s="61">
        <v>0</v>
      </c>
      <c r="G69" s="62">
        <v>0</v>
      </c>
      <c r="H69" s="61">
        <v>0</v>
      </c>
      <c r="I69" s="60"/>
      <c r="J69" s="63">
        <v>0</v>
      </c>
      <c r="K69" s="63">
        <v>0</v>
      </c>
      <c r="L69" s="64">
        <v>0</v>
      </c>
      <c r="M69" s="60"/>
      <c r="N69" s="65">
        <v>176</v>
      </c>
      <c r="O69" s="66">
        <v>0</v>
      </c>
      <c r="P69" s="67">
        <v>176</v>
      </c>
      <c r="Q69" s="60"/>
      <c r="R69" s="68">
        <v>1</v>
      </c>
      <c r="S69" s="68">
        <v>0</v>
      </c>
      <c r="T69" s="60"/>
      <c r="U69" s="62">
        <v>27607</v>
      </c>
      <c r="V69" s="62">
        <v>0</v>
      </c>
      <c r="W69" s="60"/>
      <c r="X69" s="69">
        <v>0</v>
      </c>
      <c r="Z69" s="65">
        <v>0</v>
      </c>
      <c r="AA69" s="65">
        <v>176</v>
      </c>
      <c r="AB69" s="66">
        <v>0</v>
      </c>
      <c r="AC69" s="67">
        <v>176</v>
      </c>
      <c r="AD69" s="60"/>
      <c r="AE69" s="68">
        <v>1</v>
      </c>
      <c r="AF69" s="68">
        <v>0</v>
      </c>
      <c r="AG69" s="60"/>
      <c r="AH69" s="62">
        <v>27607</v>
      </c>
      <c r="AI69" s="61">
        <v>0</v>
      </c>
      <c r="AJ69" s="60"/>
      <c r="AK69" s="69">
        <v>0</v>
      </c>
    </row>
    <row r="70" spans="1:37" ht="15">
      <c r="A70" s="56" t="s">
        <v>124</v>
      </c>
      <c r="B70" s="57" t="str">
        <f>'[1]School Imp &amp; State Admin  '!D73</f>
        <v>SARGENT PUBLIC SCHOOLS</v>
      </c>
      <c r="C70" s="58">
        <v>39927</v>
      </c>
      <c r="D70" s="59">
        <v>33019</v>
      </c>
      <c r="E70" s="60"/>
      <c r="F70" s="61">
        <v>0</v>
      </c>
      <c r="G70" s="62">
        <v>0</v>
      </c>
      <c r="H70" s="61">
        <v>0</v>
      </c>
      <c r="I70" s="60"/>
      <c r="J70" s="63">
        <v>0</v>
      </c>
      <c r="K70" s="63">
        <v>0</v>
      </c>
      <c r="L70" s="64">
        <v>0</v>
      </c>
      <c r="M70" s="60"/>
      <c r="N70" s="65">
        <v>159</v>
      </c>
      <c r="O70" s="66">
        <v>0</v>
      </c>
      <c r="P70" s="67">
        <v>159</v>
      </c>
      <c r="Q70" s="60"/>
      <c r="R70" s="68">
        <v>1</v>
      </c>
      <c r="S70" s="68">
        <v>0</v>
      </c>
      <c r="T70" s="60"/>
      <c r="U70" s="62">
        <v>33019</v>
      </c>
      <c r="V70" s="62">
        <v>0</v>
      </c>
      <c r="W70" s="60"/>
      <c r="X70" s="69">
        <v>0</v>
      </c>
      <c r="Z70" s="65">
        <v>0</v>
      </c>
      <c r="AA70" s="65">
        <v>159</v>
      </c>
      <c r="AB70" s="66">
        <v>0</v>
      </c>
      <c r="AC70" s="67">
        <v>159</v>
      </c>
      <c r="AD70" s="60"/>
      <c r="AE70" s="68">
        <v>1</v>
      </c>
      <c r="AF70" s="68">
        <v>0</v>
      </c>
      <c r="AG70" s="60"/>
      <c r="AH70" s="62">
        <v>33019</v>
      </c>
      <c r="AI70" s="61">
        <v>0</v>
      </c>
      <c r="AJ70" s="60"/>
      <c r="AK70" s="69">
        <v>0</v>
      </c>
    </row>
    <row r="71" spans="1:37" ht="15">
      <c r="A71" s="56" t="s">
        <v>126</v>
      </c>
      <c r="B71" s="57" t="str">
        <f>'[1]School Imp &amp; State Admin  '!D74</f>
        <v>ARNOLD PUBLIC SCHOOLS</v>
      </c>
      <c r="C71" s="58">
        <v>16664</v>
      </c>
      <c r="D71" s="59">
        <v>13781</v>
      </c>
      <c r="E71" s="60"/>
      <c r="F71" s="61">
        <v>0</v>
      </c>
      <c r="G71" s="62">
        <v>0</v>
      </c>
      <c r="H71" s="61">
        <v>0</v>
      </c>
      <c r="I71" s="60"/>
      <c r="J71" s="63">
        <v>0</v>
      </c>
      <c r="K71" s="63">
        <v>0</v>
      </c>
      <c r="L71" s="64">
        <v>0</v>
      </c>
      <c r="M71" s="60"/>
      <c r="N71" s="65">
        <v>175</v>
      </c>
      <c r="O71" s="66">
        <v>0</v>
      </c>
      <c r="P71" s="67">
        <v>175</v>
      </c>
      <c r="Q71" s="60"/>
      <c r="R71" s="68">
        <v>1</v>
      </c>
      <c r="S71" s="68">
        <v>0</v>
      </c>
      <c r="T71" s="60"/>
      <c r="U71" s="62">
        <v>13781</v>
      </c>
      <c r="V71" s="62">
        <v>0</v>
      </c>
      <c r="W71" s="60"/>
      <c r="X71" s="69">
        <v>0</v>
      </c>
      <c r="Z71" s="65">
        <v>0</v>
      </c>
      <c r="AA71" s="65">
        <v>175</v>
      </c>
      <c r="AB71" s="66">
        <v>0</v>
      </c>
      <c r="AC71" s="67">
        <v>175</v>
      </c>
      <c r="AD71" s="60"/>
      <c r="AE71" s="68">
        <v>1</v>
      </c>
      <c r="AF71" s="68">
        <v>0</v>
      </c>
      <c r="AG71" s="60"/>
      <c r="AH71" s="62">
        <v>13781</v>
      </c>
      <c r="AI71" s="61">
        <v>0</v>
      </c>
      <c r="AJ71" s="60"/>
      <c r="AK71" s="69">
        <v>0</v>
      </c>
    </row>
    <row r="72" spans="1:37" ht="15">
      <c r="A72" s="56" t="s">
        <v>128</v>
      </c>
      <c r="B72" s="57" t="str">
        <f>'[1]School Imp &amp; State Admin  '!D75</f>
        <v>CALLAWAY PUBLIC SCHOOLS</v>
      </c>
      <c r="C72" s="58">
        <v>28702</v>
      </c>
      <c r="D72" s="59">
        <v>23736</v>
      </c>
      <c r="E72" s="60"/>
      <c r="F72" s="61">
        <v>0</v>
      </c>
      <c r="G72" s="62">
        <v>0</v>
      </c>
      <c r="H72" s="61">
        <v>0</v>
      </c>
      <c r="I72" s="60"/>
      <c r="J72" s="63">
        <v>0</v>
      </c>
      <c r="K72" s="63">
        <v>0</v>
      </c>
      <c r="L72" s="64">
        <v>0</v>
      </c>
      <c r="M72" s="60"/>
      <c r="N72" s="65">
        <v>182</v>
      </c>
      <c r="O72" s="66">
        <v>0</v>
      </c>
      <c r="P72" s="67">
        <v>182</v>
      </c>
      <c r="Q72" s="60"/>
      <c r="R72" s="68">
        <v>1</v>
      </c>
      <c r="S72" s="68">
        <v>0</v>
      </c>
      <c r="T72" s="60"/>
      <c r="U72" s="62">
        <v>23736</v>
      </c>
      <c r="V72" s="62">
        <v>0</v>
      </c>
      <c r="W72" s="60"/>
      <c r="X72" s="69">
        <v>0</v>
      </c>
      <c r="Z72" s="65">
        <v>0</v>
      </c>
      <c r="AA72" s="65">
        <v>182</v>
      </c>
      <c r="AB72" s="66">
        <v>0</v>
      </c>
      <c r="AC72" s="67">
        <v>182</v>
      </c>
      <c r="AD72" s="60"/>
      <c r="AE72" s="68">
        <v>1</v>
      </c>
      <c r="AF72" s="68">
        <v>0</v>
      </c>
      <c r="AG72" s="60"/>
      <c r="AH72" s="62">
        <v>23736</v>
      </c>
      <c r="AI72" s="61">
        <v>0</v>
      </c>
      <c r="AJ72" s="60"/>
      <c r="AK72" s="69">
        <v>0</v>
      </c>
    </row>
    <row r="73" spans="1:37" ht="15">
      <c r="A73" s="56" t="s">
        <v>130</v>
      </c>
      <c r="B73" s="57" t="str">
        <f>'[1]School Imp &amp; State Admin  '!D76</f>
        <v>SO SIOUX CITY COMMUNITY SCHS</v>
      </c>
      <c r="C73" s="58">
        <v>1088283</v>
      </c>
      <c r="D73" s="59">
        <v>900006</v>
      </c>
      <c r="E73" s="60"/>
      <c r="F73" s="61">
        <v>39401.18</v>
      </c>
      <c r="G73" s="62">
        <v>35733</v>
      </c>
      <c r="H73" s="61">
        <v>3667.7575060287709</v>
      </c>
      <c r="I73" s="60"/>
      <c r="J73" s="63">
        <v>4.3778806699708531E-2</v>
      </c>
      <c r="K73" s="63">
        <v>3.9703546850185283E-2</v>
      </c>
      <c r="L73" s="64">
        <v>4.0752598495232481E-3</v>
      </c>
      <c r="M73" s="60"/>
      <c r="N73" s="65">
        <v>3628</v>
      </c>
      <c r="O73" s="66">
        <v>150</v>
      </c>
      <c r="P73" s="67">
        <v>3778</v>
      </c>
      <c r="Q73" s="60"/>
      <c r="R73" s="68">
        <v>0.96029645314981471</v>
      </c>
      <c r="S73" s="68">
        <v>3.9703546850185283E-2</v>
      </c>
      <c r="T73" s="60"/>
      <c r="U73" s="62">
        <v>864273</v>
      </c>
      <c r="V73" s="62">
        <v>35733</v>
      </c>
      <c r="W73" s="60"/>
      <c r="X73" s="69">
        <v>238.22</v>
      </c>
      <c r="Z73" s="65">
        <v>114</v>
      </c>
      <c r="AA73" s="65">
        <v>3628</v>
      </c>
      <c r="AB73" s="66">
        <v>150</v>
      </c>
      <c r="AC73" s="67">
        <v>3778</v>
      </c>
      <c r="AD73" s="60"/>
      <c r="AE73" s="68">
        <v>0.95622120296975788</v>
      </c>
      <c r="AF73" s="68">
        <v>4.3778797030242018E-2</v>
      </c>
      <c r="AG73" s="60"/>
      <c r="AH73" s="62">
        <v>860604.82</v>
      </c>
      <c r="AI73" s="61">
        <v>39401.18</v>
      </c>
      <c r="AJ73" s="60"/>
      <c r="AK73" s="69">
        <f t="shared" si="2"/>
        <v>262.67453333333333</v>
      </c>
    </row>
    <row r="74" spans="1:37" ht="15">
      <c r="A74" s="56" t="s">
        <v>132</v>
      </c>
      <c r="B74" s="57" t="str">
        <f>'[1]School Imp &amp; State Admin  '!D77</f>
        <v>HOMER COMMUNITY SCHOOLS</v>
      </c>
      <c r="C74" s="58">
        <v>62517</v>
      </c>
      <c r="D74" s="59">
        <v>51701</v>
      </c>
      <c r="E74" s="60"/>
      <c r="F74" s="61">
        <v>0</v>
      </c>
      <c r="G74" s="62">
        <v>0</v>
      </c>
      <c r="H74" s="61">
        <v>0</v>
      </c>
      <c r="I74" s="60"/>
      <c r="J74" s="63">
        <v>0</v>
      </c>
      <c r="K74" s="63">
        <v>0</v>
      </c>
      <c r="L74" s="64">
        <v>0</v>
      </c>
      <c r="M74" s="60"/>
      <c r="N74" s="65">
        <v>398</v>
      </c>
      <c r="O74" s="66">
        <v>0</v>
      </c>
      <c r="P74" s="67">
        <v>398</v>
      </c>
      <c r="Q74" s="60"/>
      <c r="R74" s="68">
        <v>1</v>
      </c>
      <c r="S74" s="68">
        <v>0</v>
      </c>
      <c r="T74" s="60"/>
      <c r="U74" s="62">
        <v>51701</v>
      </c>
      <c r="V74" s="62">
        <v>0</v>
      </c>
      <c r="W74" s="60"/>
      <c r="X74" s="69">
        <v>0</v>
      </c>
      <c r="Z74" s="65">
        <v>0</v>
      </c>
      <c r="AA74" s="65">
        <v>398</v>
      </c>
      <c r="AB74" s="66">
        <v>0</v>
      </c>
      <c r="AC74" s="67">
        <v>398</v>
      </c>
      <c r="AD74" s="60"/>
      <c r="AE74" s="68">
        <v>1</v>
      </c>
      <c r="AF74" s="68">
        <v>0</v>
      </c>
      <c r="AG74" s="60"/>
      <c r="AH74" s="62">
        <v>51701</v>
      </c>
      <c r="AI74" s="61">
        <v>0</v>
      </c>
      <c r="AJ74" s="60"/>
      <c r="AK74" s="69">
        <v>0</v>
      </c>
    </row>
    <row r="75" spans="1:37" ht="15">
      <c r="A75" s="56" t="s">
        <v>134</v>
      </c>
      <c r="B75" s="57" t="str">
        <f>'[1]School Imp &amp; State Admin  '!D78</f>
        <v>CHADRON PUBLIC SCHOOLS</v>
      </c>
      <c r="C75" s="58">
        <v>175955</v>
      </c>
      <c r="D75" s="59">
        <v>145514</v>
      </c>
      <c r="E75" s="60"/>
      <c r="F75" s="61">
        <v>0</v>
      </c>
      <c r="G75" s="62">
        <v>2629</v>
      </c>
      <c r="H75" s="61">
        <v>-2628.8413300776069</v>
      </c>
      <c r="I75" s="60"/>
      <c r="J75" s="63">
        <v>0</v>
      </c>
      <c r="K75" s="63">
        <v>1.8065887353878853E-2</v>
      </c>
      <c r="L75" s="64">
        <v>-1.8065887353878853E-2</v>
      </c>
      <c r="M75" s="60"/>
      <c r="N75" s="65">
        <v>924</v>
      </c>
      <c r="O75" s="66">
        <v>17</v>
      </c>
      <c r="P75" s="67">
        <v>941</v>
      </c>
      <c r="Q75" s="60"/>
      <c r="R75" s="68">
        <v>0.98193411264612118</v>
      </c>
      <c r="S75" s="68">
        <v>1.8065887353878853E-2</v>
      </c>
      <c r="T75" s="60"/>
      <c r="U75" s="62">
        <v>142885</v>
      </c>
      <c r="V75" s="62">
        <v>2629</v>
      </c>
      <c r="W75" s="60"/>
      <c r="X75" s="69">
        <v>154.64705882352942</v>
      </c>
      <c r="Z75" s="65">
        <v>0</v>
      </c>
      <c r="AA75" s="65">
        <v>924</v>
      </c>
      <c r="AB75" s="66">
        <v>17</v>
      </c>
      <c r="AC75" s="67">
        <v>941</v>
      </c>
      <c r="AD75" s="60"/>
      <c r="AE75" s="68">
        <v>1</v>
      </c>
      <c r="AF75" s="68">
        <v>0</v>
      </c>
      <c r="AG75" s="60"/>
      <c r="AH75" s="62">
        <v>145514</v>
      </c>
      <c r="AI75" s="61">
        <v>0</v>
      </c>
      <c r="AJ75" s="60"/>
      <c r="AK75" s="69">
        <f t="shared" si="2"/>
        <v>0</v>
      </c>
    </row>
    <row r="76" spans="1:37" ht="15">
      <c r="A76" s="56" t="s">
        <v>136</v>
      </c>
      <c r="B76" s="57" t="str">
        <f>'[1]School Imp &amp; State Admin  '!D79</f>
        <v>CRAWFORD PUBLIC SCHOOLS</v>
      </c>
      <c r="C76" s="58">
        <v>48223</v>
      </c>
      <c r="D76" s="59">
        <v>39880</v>
      </c>
      <c r="E76" s="60"/>
      <c r="F76" s="61">
        <v>0</v>
      </c>
      <c r="G76" s="62">
        <v>0</v>
      </c>
      <c r="H76" s="61">
        <v>0</v>
      </c>
      <c r="I76" s="60"/>
      <c r="J76" s="63">
        <v>0</v>
      </c>
      <c r="K76" s="63">
        <v>0</v>
      </c>
      <c r="L76" s="64">
        <v>0</v>
      </c>
      <c r="M76" s="60"/>
      <c r="N76" s="65">
        <v>168</v>
      </c>
      <c r="O76" s="66">
        <v>0</v>
      </c>
      <c r="P76" s="67">
        <v>168</v>
      </c>
      <c r="Q76" s="60"/>
      <c r="R76" s="68">
        <v>1</v>
      </c>
      <c r="S76" s="68">
        <v>0</v>
      </c>
      <c r="T76" s="60"/>
      <c r="U76" s="62">
        <v>39880</v>
      </c>
      <c r="V76" s="62">
        <v>0</v>
      </c>
      <c r="W76" s="60"/>
      <c r="X76" s="69">
        <v>0</v>
      </c>
      <c r="Z76" s="65">
        <v>0</v>
      </c>
      <c r="AA76" s="65">
        <v>168</v>
      </c>
      <c r="AB76" s="66">
        <v>0</v>
      </c>
      <c r="AC76" s="67">
        <v>168</v>
      </c>
      <c r="AD76" s="60"/>
      <c r="AE76" s="68">
        <v>1</v>
      </c>
      <c r="AF76" s="68">
        <v>0</v>
      </c>
      <c r="AG76" s="60"/>
      <c r="AH76" s="62">
        <v>39880</v>
      </c>
      <c r="AI76" s="61">
        <v>0</v>
      </c>
      <c r="AJ76" s="60"/>
      <c r="AK76" s="69">
        <v>0</v>
      </c>
    </row>
    <row r="77" spans="1:37" ht="15">
      <c r="A77" s="56" t="s">
        <v>138</v>
      </c>
      <c r="B77" s="57" t="str">
        <f>'[1]School Imp &amp; State Admin  '!D80</f>
        <v>LEXINGTON PUBLIC SCHOOLS</v>
      </c>
      <c r="C77" s="58">
        <v>1165750</v>
      </c>
      <c r="D77" s="59">
        <v>964071</v>
      </c>
      <c r="E77" s="60"/>
      <c r="F77" s="61">
        <v>0</v>
      </c>
      <c r="G77" s="62">
        <v>0</v>
      </c>
      <c r="H77" s="61">
        <v>0</v>
      </c>
      <c r="I77" s="60"/>
      <c r="J77" s="63">
        <v>0</v>
      </c>
      <c r="K77" s="63">
        <v>0</v>
      </c>
      <c r="L77" s="64">
        <v>0</v>
      </c>
      <c r="M77" s="60"/>
      <c r="N77" s="65">
        <v>2903</v>
      </c>
      <c r="O77" s="66">
        <v>0</v>
      </c>
      <c r="P77" s="67">
        <v>2903</v>
      </c>
      <c r="Q77" s="60"/>
      <c r="R77" s="68">
        <v>1</v>
      </c>
      <c r="S77" s="68">
        <v>0</v>
      </c>
      <c r="T77" s="60"/>
      <c r="U77" s="62">
        <v>964071</v>
      </c>
      <c r="V77" s="62">
        <v>0</v>
      </c>
      <c r="W77" s="60"/>
      <c r="X77" s="69">
        <v>0</v>
      </c>
      <c r="Z77" s="65">
        <v>0</v>
      </c>
      <c r="AA77" s="65">
        <v>2903</v>
      </c>
      <c r="AB77" s="66">
        <v>0</v>
      </c>
      <c r="AC77" s="67">
        <v>2903</v>
      </c>
      <c r="AD77" s="60"/>
      <c r="AE77" s="68">
        <v>1</v>
      </c>
      <c r="AF77" s="68">
        <v>0</v>
      </c>
      <c r="AG77" s="60"/>
      <c r="AH77" s="62">
        <v>964071</v>
      </c>
      <c r="AI77" s="61">
        <v>0</v>
      </c>
      <c r="AJ77" s="60"/>
      <c r="AK77" s="69">
        <v>0</v>
      </c>
    </row>
    <row r="78" spans="1:37" ht="15">
      <c r="A78" s="56" t="s">
        <v>140</v>
      </c>
      <c r="B78" s="57" t="str">
        <f>'[1]School Imp &amp; State Admin  '!D81</f>
        <v>OVERTON PUBLIC SCHOOLS</v>
      </c>
      <c r="C78" s="58">
        <v>53496</v>
      </c>
      <c r="D78" s="59">
        <v>44241</v>
      </c>
      <c r="E78" s="60"/>
      <c r="F78" s="61">
        <v>0</v>
      </c>
      <c r="G78" s="62">
        <v>0</v>
      </c>
      <c r="H78" s="61">
        <v>0</v>
      </c>
      <c r="I78" s="60"/>
      <c r="J78" s="63">
        <v>0</v>
      </c>
      <c r="K78" s="63">
        <v>0</v>
      </c>
      <c r="L78" s="64">
        <v>0</v>
      </c>
      <c r="M78" s="60"/>
      <c r="N78" s="65">
        <v>274</v>
      </c>
      <c r="O78" s="66">
        <v>0</v>
      </c>
      <c r="P78" s="67">
        <v>274</v>
      </c>
      <c r="Q78" s="60"/>
      <c r="R78" s="68">
        <v>1</v>
      </c>
      <c r="S78" s="68">
        <v>0</v>
      </c>
      <c r="T78" s="60"/>
      <c r="U78" s="62">
        <v>44241</v>
      </c>
      <c r="V78" s="62">
        <v>0</v>
      </c>
      <c r="W78" s="60"/>
      <c r="X78" s="69">
        <v>0</v>
      </c>
      <c r="Z78" s="65">
        <v>0</v>
      </c>
      <c r="AA78" s="65">
        <v>274</v>
      </c>
      <c r="AB78" s="66">
        <v>0</v>
      </c>
      <c r="AC78" s="67">
        <v>274</v>
      </c>
      <c r="AD78" s="60"/>
      <c r="AE78" s="68">
        <v>1</v>
      </c>
      <c r="AF78" s="68">
        <v>0</v>
      </c>
      <c r="AG78" s="60"/>
      <c r="AH78" s="62">
        <v>44241</v>
      </c>
      <c r="AI78" s="61">
        <v>0</v>
      </c>
      <c r="AJ78" s="60"/>
      <c r="AK78" s="69">
        <v>0</v>
      </c>
    </row>
    <row r="79" spans="1:37" ht="15">
      <c r="A79" s="56" t="s">
        <v>142</v>
      </c>
      <c r="B79" s="57" t="str">
        <f>'[1]School Imp &amp; State Admin  '!D82</f>
        <v>COZAD COMMUNITY SCHOOLS</v>
      </c>
      <c r="C79" s="58">
        <v>193677</v>
      </c>
      <c r="D79" s="59">
        <v>160170</v>
      </c>
      <c r="E79" s="60"/>
      <c r="F79" s="61">
        <v>0</v>
      </c>
      <c r="G79" s="62">
        <v>0</v>
      </c>
      <c r="H79" s="61">
        <v>0</v>
      </c>
      <c r="I79" s="60"/>
      <c r="J79" s="63">
        <v>0</v>
      </c>
      <c r="K79" s="63">
        <v>0</v>
      </c>
      <c r="L79" s="64">
        <v>0</v>
      </c>
      <c r="M79" s="60"/>
      <c r="N79" s="65">
        <v>891</v>
      </c>
      <c r="O79" s="66">
        <v>0</v>
      </c>
      <c r="P79" s="67">
        <v>891</v>
      </c>
      <c r="Q79" s="60"/>
      <c r="R79" s="68">
        <v>1</v>
      </c>
      <c r="S79" s="68">
        <v>0</v>
      </c>
      <c r="T79" s="60"/>
      <c r="U79" s="62">
        <v>160170</v>
      </c>
      <c r="V79" s="62">
        <v>0</v>
      </c>
      <c r="W79" s="60"/>
      <c r="X79" s="69">
        <v>0</v>
      </c>
      <c r="Z79" s="65">
        <v>0</v>
      </c>
      <c r="AA79" s="65">
        <v>891</v>
      </c>
      <c r="AB79" s="66">
        <v>0</v>
      </c>
      <c r="AC79" s="67">
        <v>891</v>
      </c>
      <c r="AD79" s="60"/>
      <c r="AE79" s="68">
        <v>1</v>
      </c>
      <c r="AF79" s="68">
        <v>0</v>
      </c>
      <c r="AG79" s="60"/>
      <c r="AH79" s="62">
        <v>160170</v>
      </c>
      <c r="AI79" s="61">
        <v>0</v>
      </c>
      <c r="AJ79" s="60"/>
      <c r="AK79" s="69">
        <v>0</v>
      </c>
    </row>
    <row r="80" spans="1:37" ht="15">
      <c r="A80" s="56" t="s">
        <v>144</v>
      </c>
      <c r="B80" s="57" t="str">
        <f>'[1]School Imp &amp; State Admin  '!D83</f>
        <v>GOTHENBURG PUBLIC SCHOOLS</v>
      </c>
      <c r="C80" s="58">
        <v>120418</v>
      </c>
      <c r="D80" s="59">
        <v>99585</v>
      </c>
      <c r="E80" s="60"/>
      <c r="F80" s="61">
        <v>0</v>
      </c>
      <c r="G80" s="62">
        <v>0</v>
      </c>
      <c r="H80" s="61">
        <v>0</v>
      </c>
      <c r="I80" s="60"/>
      <c r="J80" s="63">
        <v>0</v>
      </c>
      <c r="K80" s="63">
        <v>0</v>
      </c>
      <c r="L80" s="64">
        <v>0</v>
      </c>
      <c r="M80" s="60"/>
      <c r="N80" s="65">
        <v>854</v>
      </c>
      <c r="O80" s="66">
        <v>0</v>
      </c>
      <c r="P80" s="67">
        <v>854</v>
      </c>
      <c r="Q80" s="60"/>
      <c r="R80" s="68">
        <v>1</v>
      </c>
      <c r="S80" s="68">
        <v>0</v>
      </c>
      <c r="T80" s="60"/>
      <c r="U80" s="62">
        <v>99585</v>
      </c>
      <c r="V80" s="62">
        <v>0</v>
      </c>
      <c r="W80" s="60"/>
      <c r="X80" s="69">
        <v>0</v>
      </c>
      <c r="Z80" s="65">
        <v>0</v>
      </c>
      <c r="AA80" s="65">
        <v>854</v>
      </c>
      <c r="AB80" s="66">
        <v>0</v>
      </c>
      <c r="AC80" s="67">
        <v>854</v>
      </c>
      <c r="AD80" s="60"/>
      <c r="AE80" s="68">
        <v>1</v>
      </c>
      <c r="AF80" s="68">
        <v>0</v>
      </c>
      <c r="AG80" s="60"/>
      <c r="AH80" s="62">
        <v>99585</v>
      </c>
      <c r="AI80" s="61">
        <v>0</v>
      </c>
      <c r="AJ80" s="60"/>
      <c r="AK80" s="69">
        <v>0</v>
      </c>
    </row>
    <row r="81" spans="1:37" ht="15">
      <c r="A81" s="56" t="s">
        <v>146</v>
      </c>
      <c r="B81" s="57" t="str">
        <f>'[1]School Imp &amp; State Admin  '!D84</f>
        <v>SUMNER-EDDYVILLE-MILLER SCHS</v>
      </c>
      <c r="C81" s="58">
        <v>49242</v>
      </c>
      <c r="D81" s="59">
        <v>40723</v>
      </c>
      <c r="E81" s="60"/>
      <c r="F81" s="61">
        <v>0</v>
      </c>
      <c r="G81" s="62">
        <v>0</v>
      </c>
      <c r="H81" s="61">
        <v>0</v>
      </c>
      <c r="I81" s="60"/>
      <c r="J81" s="63">
        <v>0</v>
      </c>
      <c r="K81" s="63">
        <v>0</v>
      </c>
      <c r="L81" s="64">
        <v>0</v>
      </c>
      <c r="M81" s="60"/>
      <c r="N81" s="65">
        <v>200</v>
      </c>
      <c r="O81" s="66">
        <v>0</v>
      </c>
      <c r="P81" s="67">
        <v>200</v>
      </c>
      <c r="Q81" s="60"/>
      <c r="R81" s="68">
        <v>1</v>
      </c>
      <c r="S81" s="68">
        <v>0</v>
      </c>
      <c r="T81" s="60"/>
      <c r="U81" s="62">
        <v>40723</v>
      </c>
      <c r="V81" s="62">
        <v>0</v>
      </c>
      <c r="W81" s="60"/>
      <c r="X81" s="69">
        <v>0</v>
      </c>
      <c r="Z81" s="65">
        <v>0</v>
      </c>
      <c r="AA81" s="65">
        <v>200</v>
      </c>
      <c r="AB81" s="66">
        <v>0</v>
      </c>
      <c r="AC81" s="67">
        <v>200</v>
      </c>
      <c r="AD81" s="60"/>
      <c r="AE81" s="68">
        <v>1</v>
      </c>
      <c r="AF81" s="68">
        <v>0</v>
      </c>
      <c r="AG81" s="60"/>
      <c r="AH81" s="62">
        <v>40723</v>
      </c>
      <c r="AI81" s="61">
        <v>0</v>
      </c>
      <c r="AJ81" s="60"/>
      <c r="AK81" s="69">
        <v>0</v>
      </c>
    </row>
    <row r="82" spans="1:37" ht="15">
      <c r="A82" s="56" t="s">
        <v>148</v>
      </c>
      <c r="B82" s="57" t="str">
        <f>'[1]School Imp &amp; State Admin  '!D85</f>
        <v>CREEK VALLEY SCHOOLS</v>
      </c>
      <c r="C82" s="58">
        <v>46730</v>
      </c>
      <c r="D82" s="59">
        <v>38646</v>
      </c>
      <c r="E82" s="60"/>
      <c r="F82" s="61">
        <v>0</v>
      </c>
      <c r="G82" s="62">
        <v>0</v>
      </c>
      <c r="H82" s="61">
        <v>0</v>
      </c>
      <c r="I82" s="60"/>
      <c r="J82" s="63">
        <v>0</v>
      </c>
      <c r="K82" s="63">
        <v>0</v>
      </c>
      <c r="L82" s="64">
        <v>0</v>
      </c>
      <c r="M82" s="60"/>
      <c r="N82" s="65">
        <v>187</v>
      </c>
      <c r="O82" s="66">
        <v>0</v>
      </c>
      <c r="P82" s="67">
        <v>187</v>
      </c>
      <c r="Q82" s="60"/>
      <c r="R82" s="68">
        <v>1</v>
      </c>
      <c r="S82" s="68">
        <v>0</v>
      </c>
      <c r="T82" s="60"/>
      <c r="U82" s="62">
        <v>38646</v>
      </c>
      <c r="V82" s="62">
        <v>0</v>
      </c>
      <c r="W82" s="60"/>
      <c r="X82" s="69">
        <v>0</v>
      </c>
      <c r="Z82" s="65">
        <v>0</v>
      </c>
      <c r="AA82" s="65">
        <v>187</v>
      </c>
      <c r="AB82" s="66">
        <v>0</v>
      </c>
      <c r="AC82" s="67">
        <v>187</v>
      </c>
      <c r="AD82" s="60"/>
      <c r="AE82" s="68">
        <v>1</v>
      </c>
      <c r="AF82" s="68">
        <v>0</v>
      </c>
      <c r="AG82" s="60"/>
      <c r="AH82" s="62">
        <v>38646</v>
      </c>
      <c r="AI82" s="61">
        <v>0</v>
      </c>
      <c r="AJ82" s="60"/>
      <c r="AK82" s="69">
        <v>0</v>
      </c>
    </row>
    <row r="83" spans="1:37" ht="15">
      <c r="A83" s="56" t="s">
        <v>150</v>
      </c>
      <c r="B83" s="57" t="str">
        <f>'[1]School Imp &amp; State Admin  '!D86</f>
        <v>SOUTH PLATTE PUBLIC SCHOOLS</v>
      </c>
      <c r="C83" s="58">
        <v>53758</v>
      </c>
      <c r="D83" s="59">
        <v>44458</v>
      </c>
      <c r="E83" s="60"/>
      <c r="F83" s="61">
        <v>0</v>
      </c>
      <c r="G83" s="62">
        <v>0</v>
      </c>
      <c r="H83" s="61">
        <v>0</v>
      </c>
      <c r="I83" s="60"/>
      <c r="J83" s="63">
        <v>0</v>
      </c>
      <c r="K83" s="63">
        <v>0</v>
      </c>
      <c r="L83" s="64">
        <v>0</v>
      </c>
      <c r="M83" s="60"/>
      <c r="N83" s="65">
        <v>198</v>
      </c>
      <c r="O83" s="66">
        <v>0</v>
      </c>
      <c r="P83" s="67">
        <v>198</v>
      </c>
      <c r="Q83" s="60"/>
      <c r="R83" s="68">
        <v>1</v>
      </c>
      <c r="S83" s="68">
        <v>0</v>
      </c>
      <c r="T83" s="60"/>
      <c r="U83" s="62">
        <v>44458</v>
      </c>
      <c r="V83" s="62">
        <v>0</v>
      </c>
      <c r="W83" s="60"/>
      <c r="X83" s="69">
        <v>0</v>
      </c>
      <c r="Z83" s="65">
        <v>0</v>
      </c>
      <c r="AA83" s="65">
        <v>198</v>
      </c>
      <c r="AB83" s="66">
        <v>0</v>
      </c>
      <c r="AC83" s="67">
        <v>198</v>
      </c>
      <c r="AD83" s="60"/>
      <c r="AE83" s="68">
        <v>1</v>
      </c>
      <c r="AF83" s="68">
        <v>0</v>
      </c>
      <c r="AG83" s="60"/>
      <c r="AH83" s="62">
        <v>44458</v>
      </c>
      <c r="AI83" s="61">
        <v>0</v>
      </c>
      <c r="AJ83" s="60"/>
      <c r="AK83" s="69">
        <v>0</v>
      </c>
    </row>
    <row r="84" spans="1:37" ht="15">
      <c r="A84" s="56" t="s">
        <v>152</v>
      </c>
      <c r="B84" s="57" t="str">
        <f>'[1]School Imp &amp; State Admin  '!D87</f>
        <v>PONCA PUBLIC SCHOOLS</v>
      </c>
      <c r="C84" s="58">
        <v>30719</v>
      </c>
      <c r="D84" s="59">
        <v>25404</v>
      </c>
      <c r="E84" s="60"/>
      <c r="F84" s="61">
        <v>0</v>
      </c>
      <c r="G84" s="62">
        <v>0</v>
      </c>
      <c r="H84" s="61">
        <v>0</v>
      </c>
      <c r="I84" s="60"/>
      <c r="J84" s="63">
        <v>0</v>
      </c>
      <c r="K84" s="63">
        <v>0</v>
      </c>
      <c r="L84" s="64">
        <v>0</v>
      </c>
      <c r="M84" s="60"/>
      <c r="N84" s="65">
        <v>419</v>
      </c>
      <c r="O84" s="66">
        <v>0</v>
      </c>
      <c r="P84" s="67">
        <v>419</v>
      </c>
      <c r="Q84" s="60"/>
      <c r="R84" s="68">
        <v>1</v>
      </c>
      <c r="S84" s="68">
        <v>0</v>
      </c>
      <c r="T84" s="60"/>
      <c r="U84" s="62">
        <v>25404</v>
      </c>
      <c r="V84" s="62">
        <v>0</v>
      </c>
      <c r="W84" s="60"/>
      <c r="X84" s="69">
        <v>0</v>
      </c>
      <c r="Z84" s="65">
        <v>0</v>
      </c>
      <c r="AA84" s="65">
        <v>419</v>
      </c>
      <c r="AB84" s="66">
        <v>0</v>
      </c>
      <c r="AC84" s="67">
        <v>419</v>
      </c>
      <c r="AD84" s="60"/>
      <c r="AE84" s="68">
        <v>1</v>
      </c>
      <c r="AF84" s="68">
        <v>0</v>
      </c>
      <c r="AG84" s="60"/>
      <c r="AH84" s="62">
        <v>25404</v>
      </c>
      <c r="AI84" s="61">
        <v>0</v>
      </c>
      <c r="AJ84" s="60"/>
      <c r="AK84" s="69">
        <v>0</v>
      </c>
    </row>
    <row r="85" spans="1:37" ht="15">
      <c r="A85" s="56" t="s">
        <v>154</v>
      </c>
      <c r="B85" s="57" t="str">
        <f>'[1]School Imp &amp; State Admin  '!D88</f>
        <v>ALLEN CONSOLIDATED SCHOOLS</v>
      </c>
      <c r="C85" s="58">
        <v>24790</v>
      </c>
      <c r="D85" s="59">
        <v>20501</v>
      </c>
      <c r="E85" s="60"/>
      <c r="F85" s="61">
        <v>0</v>
      </c>
      <c r="G85" s="62">
        <v>0</v>
      </c>
      <c r="H85" s="61">
        <v>0</v>
      </c>
      <c r="I85" s="60"/>
      <c r="J85" s="63">
        <v>0</v>
      </c>
      <c r="K85" s="63">
        <v>0</v>
      </c>
      <c r="L85" s="64">
        <v>0</v>
      </c>
      <c r="M85" s="60"/>
      <c r="N85" s="65">
        <v>135</v>
      </c>
      <c r="O85" s="66">
        <v>0</v>
      </c>
      <c r="P85" s="67">
        <v>135</v>
      </c>
      <c r="Q85" s="60"/>
      <c r="R85" s="68">
        <v>1</v>
      </c>
      <c r="S85" s="68">
        <v>0</v>
      </c>
      <c r="T85" s="60"/>
      <c r="U85" s="62">
        <v>20501</v>
      </c>
      <c r="V85" s="62">
        <v>0</v>
      </c>
      <c r="W85" s="60"/>
      <c r="X85" s="69">
        <v>0</v>
      </c>
      <c r="Z85" s="65">
        <v>0</v>
      </c>
      <c r="AA85" s="65">
        <v>135</v>
      </c>
      <c r="AB85" s="66">
        <v>0</v>
      </c>
      <c r="AC85" s="67">
        <v>135</v>
      </c>
      <c r="AD85" s="60"/>
      <c r="AE85" s="68">
        <v>1</v>
      </c>
      <c r="AF85" s="68">
        <v>0</v>
      </c>
      <c r="AG85" s="60"/>
      <c r="AH85" s="62">
        <v>20501</v>
      </c>
      <c r="AI85" s="61">
        <v>0</v>
      </c>
      <c r="AJ85" s="60"/>
      <c r="AK85" s="69">
        <v>0</v>
      </c>
    </row>
    <row r="86" spans="1:37" ht="15">
      <c r="A86" s="56" t="s">
        <v>156</v>
      </c>
      <c r="B86" s="57" t="str">
        <f>'[1]School Imp &amp; State Admin  '!D89</f>
        <v>EMERSON-HUBBARD PUBLIC SCHOOLS</v>
      </c>
      <c r="C86" s="58">
        <v>92332</v>
      </c>
      <c r="D86" s="59">
        <v>76358</v>
      </c>
      <c r="E86" s="60"/>
      <c r="F86" s="61">
        <v>0</v>
      </c>
      <c r="G86" s="62">
        <v>0</v>
      </c>
      <c r="H86" s="61">
        <v>0</v>
      </c>
      <c r="I86" s="60"/>
      <c r="J86" s="63">
        <v>0</v>
      </c>
      <c r="K86" s="63">
        <v>0</v>
      </c>
      <c r="L86" s="64">
        <v>0</v>
      </c>
      <c r="M86" s="60"/>
      <c r="N86" s="65">
        <v>229</v>
      </c>
      <c r="O86" s="66">
        <v>0</v>
      </c>
      <c r="P86" s="67">
        <v>229</v>
      </c>
      <c r="Q86" s="60"/>
      <c r="R86" s="68">
        <v>1</v>
      </c>
      <c r="S86" s="68">
        <v>0</v>
      </c>
      <c r="T86" s="60"/>
      <c r="U86" s="62">
        <v>76358</v>
      </c>
      <c r="V86" s="62">
        <v>0</v>
      </c>
      <c r="W86" s="60"/>
      <c r="X86" s="69">
        <v>0</v>
      </c>
      <c r="Z86" s="65">
        <v>0</v>
      </c>
      <c r="AA86" s="65">
        <v>229</v>
      </c>
      <c r="AB86" s="66">
        <v>0</v>
      </c>
      <c r="AC86" s="67">
        <v>229</v>
      </c>
      <c r="AD86" s="60"/>
      <c r="AE86" s="68">
        <v>1</v>
      </c>
      <c r="AF86" s="68">
        <v>0</v>
      </c>
      <c r="AG86" s="60"/>
      <c r="AH86" s="62">
        <v>76358</v>
      </c>
      <c r="AI86" s="61">
        <v>0</v>
      </c>
      <c r="AJ86" s="60"/>
      <c r="AK86" s="69">
        <v>0</v>
      </c>
    </row>
    <row r="87" spans="1:37" ht="15">
      <c r="A87" s="56" t="s">
        <v>158</v>
      </c>
      <c r="B87" s="57" t="str">
        <f>'[1]School Imp &amp; State Admin  '!D90</f>
        <v>FREMONT PUBLIC SCHOOLS</v>
      </c>
      <c r="C87" s="58">
        <v>1185824</v>
      </c>
      <c r="D87" s="59">
        <v>980672</v>
      </c>
      <c r="E87" s="60"/>
      <c r="F87" s="61">
        <v>26608.73</v>
      </c>
      <c r="G87" s="62">
        <v>109112</v>
      </c>
      <c r="H87" s="61">
        <v>-82503.692814688387</v>
      </c>
      <c r="I87" s="60"/>
      <c r="J87" s="63">
        <v>2.7133164463968351E-2</v>
      </c>
      <c r="K87" s="63">
        <v>0.111262931875854</v>
      </c>
      <c r="L87" s="64">
        <v>-8.4129767411885645E-2</v>
      </c>
      <c r="M87" s="60"/>
      <c r="N87" s="65">
        <v>4553</v>
      </c>
      <c r="O87" s="66">
        <v>570</v>
      </c>
      <c r="P87" s="67">
        <v>5123</v>
      </c>
      <c r="Q87" s="60"/>
      <c r="R87" s="68">
        <v>0.88873706812414599</v>
      </c>
      <c r="S87" s="68">
        <v>0.111262931875854</v>
      </c>
      <c r="T87" s="60"/>
      <c r="U87" s="62">
        <v>871560</v>
      </c>
      <c r="V87" s="62">
        <v>109112</v>
      </c>
      <c r="W87" s="60"/>
      <c r="X87" s="69">
        <v>191.42456140350876</v>
      </c>
      <c r="Z87" s="65">
        <v>76</v>
      </c>
      <c r="AA87" s="65">
        <v>4553</v>
      </c>
      <c r="AB87" s="66">
        <v>570</v>
      </c>
      <c r="AC87" s="67">
        <v>5123</v>
      </c>
      <c r="AD87" s="60"/>
      <c r="AE87" s="68">
        <v>0.97286684028910786</v>
      </c>
      <c r="AF87" s="68">
        <v>2.7133159710892123E-2</v>
      </c>
      <c r="AG87" s="60"/>
      <c r="AH87" s="62">
        <v>954063.27</v>
      </c>
      <c r="AI87" s="61">
        <v>26608.73</v>
      </c>
      <c r="AJ87" s="60"/>
      <c r="AK87" s="69">
        <f t="shared" ref="AK87:AK141" si="3">AI87/AB87</f>
        <v>46.681982456140354</v>
      </c>
    </row>
    <row r="88" spans="1:37" ht="15">
      <c r="A88" s="56" t="s">
        <v>160</v>
      </c>
      <c r="B88" s="57" t="str">
        <f>'[1]School Imp &amp; State Admin  '!D91</f>
        <v>SCRIBNER-SNYDER COMMUNITY SCHS</v>
      </c>
      <c r="C88" s="58">
        <v>65595</v>
      </c>
      <c r="D88" s="59">
        <v>54247</v>
      </c>
      <c r="E88" s="60"/>
      <c r="F88" s="61">
        <v>0</v>
      </c>
      <c r="G88" s="62">
        <v>0</v>
      </c>
      <c r="H88" s="61">
        <v>0</v>
      </c>
      <c r="I88" s="60"/>
      <c r="J88" s="63">
        <v>0</v>
      </c>
      <c r="K88" s="63">
        <v>0</v>
      </c>
      <c r="L88" s="64">
        <v>0</v>
      </c>
      <c r="M88" s="60"/>
      <c r="N88" s="65">
        <v>189</v>
      </c>
      <c r="O88" s="66">
        <v>0</v>
      </c>
      <c r="P88" s="67">
        <v>189</v>
      </c>
      <c r="Q88" s="60"/>
      <c r="R88" s="68">
        <v>1</v>
      </c>
      <c r="S88" s="68">
        <v>0</v>
      </c>
      <c r="T88" s="60"/>
      <c r="U88" s="62">
        <v>54247</v>
      </c>
      <c r="V88" s="62">
        <v>0</v>
      </c>
      <c r="W88" s="60"/>
      <c r="X88" s="69">
        <v>0</v>
      </c>
      <c r="Z88" s="65">
        <v>0</v>
      </c>
      <c r="AA88" s="65">
        <v>189</v>
      </c>
      <c r="AB88" s="66">
        <v>0</v>
      </c>
      <c r="AC88" s="67">
        <v>189</v>
      </c>
      <c r="AD88" s="60"/>
      <c r="AE88" s="68">
        <v>1</v>
      </c>
      <c r="AF88" s="68">
        <v>0</v>
      </c>
      <c r="AG88" s="60"/>
      <c r="AH88" s="62">
        <v>54247</v>
      </c>
      <c r="AI88" s="61">
        <v>0</v>
      </c>
      <c r="AJ88" s="60"/>
      <c r="AK88" s="69">
        <v>0</v>
      </c>
    </row>
    <row r="89" spans="1:37" ht="15">
      <c r="A89" s="56" t="s">
        <v>162</v>
      </c>
      <c r="B89" s="57" t="str">
        <f>'[1]School Imp &amp; State Admin  '!D92</f>
        <v>LOGAN VIEW PUBLIC SCHOOLS</v>
      </c>
      <c r="C89" s="58">
        <v>75642</v>
      </c>
      <c r="D89" s="59">
        <v>62556</v>
      </c>
      <c r="E89" s="60"/>
      <c r="F89" s="61">
        <v>0</v>
      </c>
      <c r="G89" s="62">
        <v>0</v>
      </c>
      <c r="H89" s="61">
        <v>0</v>
      </c>
      <c r="I89" s="60"/>
      <c r="J89" s="63">
        <v>0</v>
      </c>
      <c r="K89" s="63">
        <v>0</v>
      </c>
      <c r="L89" s="64">
        <v>0</v>
      </c>
      <c r="M89" s="60"/>
      <c r="N89" s="65">
        <v>541</v>
      </c>
      <c r="O89" s="66">
        <v>0</v>
      </c>
      <c r="P89" s="67">
        <v>541</v>
      </c>
      <c r="Q89" s="60"/>
      <c r="R89" s="68">
        <v>1</v>
      </c>
      <c r="S89" s="68">
        <v>0</v>
      </c>
      <c r="T89" s="60"/>
      <c r="U89" s="62">
        <v>62556</v>
      </c>
      <c r="V89" s="62">
        <v>0</v>
      </c>
      <c r="W89" s="60"/>
      <c r="X89" s="69">
        <v>0</v>
      </c>
      <c r="Z89" s="65">
        <v>0</v>
      </c>
      <c r="AA89" s="65">
        <v>541</v>
      </c>
      <c r="AB89" s="66">
        <v>0</v>
      </c>
      <c r="AC89" s="67">
        <v>541</v>
      </c>
      <c r="AD89" s="60"/>
      <c r="AE89" s="68">
        <v>1</v>
      </c>
      <c r="AF89" s="68">
        <v>0</v>
      </c>
      <c r="AG89" s="60"/>
      <c r="AH89" s="62">
        <v>62556</v>
      </c>
      <c r="AI89" s="61">
        <v>0</v>
      </c>
      <c r="AJ89" s="60"/>
      <c r="AK89" s="69">
        <v>0</v>
      </c>
    </row>
    <row r="90" spans="1:37" ht="15">
      <c r="A90" s="56" t="s">
        <v>164</v>
      </c>
      <c r="B90" s="57" t="str">
        <f>'[1]School Imp &amp; State Admin  '!D93</f>
        <v>NORTH BEND CENTRAL PUBLIC SCHS</v>
      </c>
      <c r="C90" s="58">
        <v>61261</v>
      </c>
      <c r="D90" s="59">
        <v>50663</v>
      </c>
      <c r="E90" s="60"/>
      <c r="F90" s="61">
        <v>0</v>
      </c>
      <c r="G90" s="62">
        <v>0</v>
      </c>
      <c r="H90" s="61">
        <v>0</v>
      </c>
      <c r="I90" s="60"/>
      <c r="J90" s="63">
        <v>0</v>
      </c>
      <c r="K90" s="63">
        <v>0</v>
      </c>
      <c r="L90" s="64">
        <v>0</v>
      </c>
      <c r="M90" s="60"/>
      <c r="N90" s="65">
        <v>583</v>
      </c>
      <c r="O90" s="66">
        <v>0</v>
      </c>
      <c r="P90" s="67">
        <v>583</v>
      </c>
      <c r="Q90" s="60"/>
      <c r="R90" s="68">
        <v>1</v>
      </c>
      <c r="S90" s="68">
        <v>0</v>
      </c>
      <c r="T90" s="60"/>
      <c r="U90" s="62">
        <v>50663</v>
      </c>
      <c r="V90" s="62">
        <v>0</v>
      </c>
      <c r="W90" s="60"/>
      <c r="X90" s="69">
        <v>0</v>
      </c>
      <c r="Z90" s="65">
        <v>0</v>
      </c>
      <c r="AA90" s="65">
        <v>583</v>
      </c>
      <c r="AB90" s="66">
        <v>0</v>
      </c>
      <c r="AC90" s="67">
        <v>583</v>
      </c>
      <c r="AD90" s="60"/>
      <c r="AE90" s="68">
        <v>1</v>
      </c>
      <c r="AF90" s="68">
        <v>0</v>
      </c>
      <c r="AG90" s="60"/>
      <c r="AH90" s="62">
        <v>50663</v>
      </c>
      <c r="AI90" s="61">
        <v>0</v>
      </c>
      <c r="AJ90" s="60"/>
      <c r="AK90" s="69">
        <v>0</v>
      </c>
    </row>
    <row r="91" spans="1:37" ht="15">
      <c r="A91" s="56" t="s">
        <v>166</v>
      </c>
      <c r="B91" s="57" t="str">
        <f>'[1]School Imp &amp; State Admin  '!D94</f>
        <v>OMAHA PUBLIC SCHOOLS</v>
      </c>
      <c r="C91" s="58">
        <v>28062105</v>
      </c>
      <c r="D91" s="59">
        <v>23207255</v>
      </c>
      <c r="E91" s="60"/>
      <c r="F91" s="61">
        <v>1313265.95</v>
      </c>
      <c r="G91" s="62">
        <v>3606285</v>
      </c>
      <c r="H91" s="61">
        <v>-2293017.9253136711</v>
      </c>
      <c r="I91" s="60"/>
      <c r="J91" s="63">
        <v>5.6588603328296821E-2</v>
      </c>
      <c r="K91" s="63">
        <v>0.1553946995346665</v>
      </c>
      <c r="L91" s="64">
        <v>-9.8806096206369681E-2</v>
      </c>
      <c r="M91" s="60"/>
      <c r="N91" s="65">
        <v>50640</v>
      </c>
      <c r="O91" s="66">
        <v>9317</v>
      </c>
      <c r="P91" s="67">
        <v>59957</v>
      </c>
      <c r="Q91" s="60"/>
      <c r="R91" s="68">
        <v>0.84460530046533344</v>
      </c>
      <c r="S91" s="68">
        <v>0.1553946995346665</v>
      </c>
      <c r="T91" s="60"/>
      <c r="U91" s="62">
        <v>19600970</v>
      </c>
      <c r="V91" s="62">
        <v>3606285</v>
      </c>
      <c r="W91" s="60"/>
      <c r="X91" s="69">
        <v>387.06504239562094</v>
      </c>
      <c r="Z91" s="65">
        <v>2182</v>
      </c>
      <c r="AA91" s="65">
        <v>50640</v>
      </c>
      <c r="AB91" s="66">
        <v>9317</v>
      </c>
      <c r="AC91" s="67">
        <v>59957</v>
      </c>
      <c r="AD91" s="60"/>
      <c r="AE91" s="68">
        <v>0.94341140518342215</v>
      </c>
      <c r="AF91" s="68">
        <v>5.6588594816577832E-2</v>
      </c>
      <c r="AG91" s="60"/>
      <c r="AH91" s="62">
        <v>21893989.050000001</v>
      </c>
      <c r="AI91" s="61">
        <v>1313265.95</v>
      </c>
      <c r="AJ91" s="60"/>
      <c r="AK91" s="69">
        <f t="shared" si="3"/>
        <v>140.95373510786735</v>
      </c>
    </row>
    <row r="92" spans="1:37" ht="15">
      <c r="A92" s="56" t="s">
        <v>168</v>
      </c>
      <c r="B92" s="57" t="str">
        <f>'[1]School Imp &amp; State Admin  '!D95</f>
        <v>ELKHORN PUBLIC SCHOOLS</v>
      </c>
      <c r="C92" s="58">
        <v>147788</v>
      </c>
      <c r="D92" s="59">
        <v>122220</v>
      </c>
      <c r="E92" s="60"/>
      <c r="F92" s="61">
        <v>2730.28</v>
      </c>
      <c r="G92" s="62">
        <v>10509</v>
      </c>
      <c r="H92" s="61">
        <v>-7779.1633460269441</v>
      </c>
      <c r="I92" s="60"/>
      <c r="J92" s="63">
        <v>2.2339042388522259E-2</v>
      </c>
      <c r="K92" s="63">
        <v>8.5987847541889151E-2</v>
      </c>
      <c r="L92" s="64">
        <v>-6.3648805153366891E-2</v>
      </c>
      <c r="M92" s="60"/>
      <c r="N92" s="65">
        <v>9928</v>
      </c>
      <c r="O92" s="66">
        <v>934</v>
      </c>
      <c r="P92" s="67">
        <v>10862</v>
      </c>
      <c r="Q92" s="60"/>
      <c r="R92" s="68">
        <v>0.91401215245811085</v>
      </c>
      <c r="S92" s="68">
        <v>8.5987847541889151E-2</v>
      </c>
      <c r="T92" s="60"/>
      <c r="U92" s="62">
        <v>111711</v>
      </c>
      <c r="V92" s="62">
        <v>10509</v>
      </c>
      <c r="W92" s="60"/>
      <c r="X92" s="69">
        <v>11.251605995717345</v>
      </c>
      <c r="Z92" s="65">
        <v>17</v>
      </c>
      <c r="AA92" s="65">
        <v>9928</v>
      </c>
      <c r="AB92" s="66">
        <v>934</v>
      </c>
      <c r="AC92" s="67">
        <v>10862</v>
      </c>
      <c r="AD92" s="60"/>
      <c r="AE92" s="68">
        <v>0.97766093928980524</v>
      </c>
      <c r="AF92" s="68">
        <v>2.2339060710194734E-2</v>
      </c>
      <c r="AG92" s="60"/>
      <c r="AH92" s="62">
        <v>119489.72</v>
      </c>
      <c r="AI92" s="61">
        <v>2730.28</v>
      </c>
      <c r="AJ92" s="60"/>
      <c r="AK92" s="69">
        <f t="shared" si="3"/>
        <v>2.9232119914346897</v>
      </c>
    </row>
    <row r="93" spans="1:37" ht="15">
      <c r="A93" s="56" t="s">
        <v>170</v>
      </c>
      <c r="B93" s="57" t="str">
        <f>'[1]School Imp &amp; State Admin  '!D96</f>
        <v>DOUGLAS CO WEST COMMUNITY SCHS</v>
      </c>
      <c r="C93" s="58">
        <v>114800</v>
      </c>
      <c r="D93" s="59">
        <v>94939</v>
      </c>
      <c r="E93" s="60"/>
      <c r="F93" s="61">
        <v>0</v>
      </c>
      <c r="G93" s="62">
        <v>0</v>
      </c>
      <c r="H93" s="61">
        <v>0</v>
      </c>
      <c r="I93" s="60"/>
      <c r="J93" s="63">
        <v>0</v>
      </c>
      <c r="K93" s="63">
        <v>0</v>
      </c>
      <c r="L93" s="64">
        <v>0</v>
      </c>
      <c r="M93" s="60"/>
      <c r="N93" s="65">
        <v>892</v>
      </c>
      <c r="O93" s="66">
        <v>0</v>
      </c>
      <c r="P93" s="67">
        <v>892</v>
      </c>
      <c r="Q93" s="60"/>
      <c r="R93" s="68">
        <v>1</v>
      </c>
      <c r="S93" s="68">
        <v>0</v>
      </c>
      <c r="T93" s="60"/>
      <c r="U93" s="62">
        <v>94939</v>
      </c>
      <c r="V93" s="62">
        <v>0</v>
      </c>
      <c r="W93" s="60"/>
      <c r="X93" s="69">
        <v>0</v>
      </c>
      <c r="Z93" s="65">
        <v>0</v>
      </c>
      <c r="AA93" s="65">
        <v>892</v>
      </c>
      <c r="AB93" s="66">
        <v>0</v>
      </c>
      <c r="AC93" s="67">
        <v>892</v>
      </c>
      <c r="AD93" s="60"/>
      <c r="AE93" s="68">
        <v>1</v>
      </c>
      <c r="AF93" s="68">
        <v>0</v>
      </c>
      <c r="AG93" s="60"/>
      <c r="AH93" s="62">
        <v>94939</v>
      </c>
      <c r="AI93" s="61">
        <v>0</v>
      </c>
      <c r="AJ93" s="60"/>
      <c r="AK93" s="69">
        <v>0</v>
      </c>
    </row>
    <row r="94" spans="1:37" ht="15">
      <c r="A94" s="56" t="s">
        <v>172</v>
      </c>
      <c r="B94" s="57" t="str">
        <f>'[1]School Imp &amp; State Admin  '!D97</f>
        <v>MILLARD PUBLIC SCHOOLS</v>
      </c>
      <c r="C94" s="58">
        <v>2138329</v>
      </c>
      <c r="D94" s="59">
        <v>1768390</v>
      </c>
      <c r="E94" s="60"/>
      <c r="F94" s="61">
        <v>115445.82</v>
      </c>
      <c r="G94" s="62">
        <v>181121</v>
      </c>
      <c r="H94" s="61">
        <v>-65675.317888696998</v>
      </c>
      <c r="I94" s="60"/>
      <c r="J94" s="63">
        <v>6.5283017979286012E-2</v>
      </c>
      <c r="K94" s="63">
        <v>0.1024215038813579</v>
      </c>
      <c r="L94" s="64">
        <v>-3.7138485902071888E-2</v>
      </c>
      <c r="M94" s="60"/>
      <c r="N94" s="65">
        <v>23241</v>
      </c>
      <c r="O94" s="66">
        <v>2652</v>
      </c>
      <c r="P94" s="67">
        <v>25893</v>
      </c>
      <c r="Q94" s="60"/>
      <c r="R94" s="68">
        <v>0.89757849611864216</v>
      </c>
      <c r="S94" s="68">
        <v>0.1024215038813579</v>
      </c>
      <c r="T94" s="60"/>
      <c r="U94" s="62">
        <v>1587269</v>
      </c>
      <c r="V94" s="62">
        <v>181121</v>
      </c>
      <c r="W94" s="60"/>
      <c r="X94" s="69">
        <v>68.296003016591257</v>
      </c>
      <c r="Z94" s="65">
        <v>346</v>
      </c>
      <c r="AA94" s="65">
        <v>23241</v>
      </c>
      <c r="AB94" s="66">
        <v>2652</v>
      </c>
      <c r="AC94" s="67">
        <v>25893</v>
      </c>
      <c r="AD94" s="60"/>
      <c r="AE94" s="68">
        <v>0.9347169911614519</v>
      </c>
      <c r="AF94" s="68">
        <v>6.5283008838548068E-2</v>
      </c>
      <c r="AG94" s="60"/>
      <c r="AH94" s="62">
        <v>1652944.18</v>
      </c>
      <c r="AI94" s="61">
        <v>115445.82</v>
      </c>
      <c r="AJ94" s="60"/>
      <c r="AK94" s="69">
        <f t="shared" si="3"/>
        <v>43.531606334841634</v>
      </c>
    </row>
    <row r="95" spans="1:37" ht="15">
      <c r="A95" s="56" t="s">
        <v>174</v>
      </c>
      <c r="B95" s="57" t="str">
        <f>'[1]School Imp &amp; State Admin  '!D98</f>
        <v>RALSTON PUBLIC SCHOOLS</v>
      </c>
      <c r="C95" s="58">
        <v>609617</v>
      </c>
      <c r="D95" s="59">
        <v>504151</v>
      </c>
      <c r="E95" s="60"/>
      <c r="F95" s="61">
        <v>9096.2199999999993</v>
      </c>
      <c r="G95" s="62">
        <v>49446</v>
      </c>
      <c r="H95" s="61">
        <v>-40349.89553324203</v>
      </c>
      <c r="I95" s="60"/>
      <c r="J95" s="63">
        <v>1.8042654070903694E-2</v>
      </c>
      <c r="K95" s="63">
        <v>9.8078010175240246E-2</v>
      </c>
      <c r="L95" s="64">
        <v>-8.0035356104336555E-2</v>
      </c>
      <c r="M95" s="60"/>
      <c r="N95" s="65">
        <v>3191</v>
      </c>
      <c r="O95" s="66">
        <v>347</v>
      </c>
      <c r="P95" s="67">
        <v>3538</v>
      </c>
      <c r="Q95" s="60"/>
      <c r="R95" s="68">
        <v>0.9019219898247598</v>
      </c>
      <c r="S95" s="68">
        <v>9.8078010175240246E-2</v>
      </c>
      <c r="T95" s="60"/>
      <c r="U95" s="62">
        <v>454705</v>
      </c>
      <c r="V95" s="62">
        <v>49446</v>
      </c>
      <c r="W95" s="60"/>
      <c r="X95" s="69">
        <v>142.4956772334294</v>
      </c>
      <c r="Z95" s="65">
        <v>33</v>
      </c>
      <c r="AA95" s="65">
        <v>3191</v>
      </c>
      <c r="AB95" s="66">
        <v>347</v>
      </c>
      <c r="AC95" s="67">
        <v>3538</v>
      </c>
      <c r="AD95" s="60"/>
      <c r="AE95" s="68">
        <v>0.98195735007963891</v>
      </c>
      <c r="AF95" s="68">
        <v>1.804264992036116E-2</v>
      </c>
      <c r="AG95" s="60"/>
      <c r="AH95" s="62">
        <v>495054.78</v>
      </c>
      <c r="AI95" s="61">
        <v>9096.2199999999993</v>
      </c>
      <c r="AJ95" s="60"/>
      <c r="AK95" s="69">
        <f t="shared" si="3"/>
        <v>26.213890489913542</v>
      </c>
    </row>
    <row r="96" spans="1:37" ht="15">
      <c r="A96" s="56" t="s">
        <v>176</v>
      </c>
      <c r="B96" s="57" t="str">
        <f>'[1]School Imp &amp; State Admin  '!D99</f>
        <v>BENNINGTON PUBLIC SCHOOLS</v>
      </c>
      <c r="C96" s="58">
        <v>88162</v>
      </c>
      <c r="D96" s="59">
        <v>72910</v>
      </c>
      <c r="E96" s="60"/>
      <c r="F96" s="61">
        <v>0</v>
      </c>
      <c r="G96" s="62">
        <v>1491</v>
      </c>
      <c r="H96" s="61">
        <v>-1491.1310274097987</v>
      </c>
      <c r="I96" s="60"/>
      <c r="J96" s="63">
        <v>0</v>
      </c>
      <c r="K96" s="63">
        <v>2.0451770451770452E-2</v>
      </c>
      <c r="L96" s="64">
        <v>-2.0451770451770452E-2</v>
      </c>
      <c r="M96" s="60"/>
      <c r="N96" s="65">
        <v>3209</v>
      </c>
      <c r="O96" s="66">
        <v>67</v>
      </c>
      <c r="P96" s="67">
        <v>3276</v>
      </c>
      <c r="Q96" s="60"/>
      <c r="R96" s="68">
        <v>0.97954822954822951</v>
      </c>
      <c r="S96" s="68">
        <v>2.0451770451770452E-2</v>
      </c>
      <c r="T96" s="60"/>
      <c r="U96" s="62">
        <v>71419</v>
      </c>
      <c r="V96" s="62">
        <v>1491</v>
      </c>
      <c r="W96" s="60"/>
      <c r="X96" s="69">
        <v>22.253731343283583</v>
      </c>
      <c r="Z96" s="65">
        <v>0</v>
      </c>
      <c r="AA96" s="65">
        <v>3209</v>
      </c>
      <c r="AB96" s="66">
        <v>67</v>
      </c>
      <c r="AC96" s="67">
        <v>3276</v>
      </c>
      <c r="AD96" s="60"/>
      <c r="AE96" s="68">
        <v>1</v>
      </c>
      <c r="AF96" s="68">
        <v>0</v>
      </c>
      <c r="AG96" s="60"/>
      <c r="AH96" s="62">
        <v>72910</v>
      </c>
      <c r="AI96" s="61">
        <v>0</v>
      </c>
      <c r="AJ96" s="60"/>
      <c r="AK96" s="69">
        <f t="shared" si="3"/>
        <v>0</v>
      </c>
    </row>
    <row r="97" spans="1:37" ht="15">
      <c r="A97" s="56" t="s">
        <v>178</v>
      </c>
      <c r="B97" s="57" t="str">
        <f>'[1]School Imp &amp; State Admin  '!D100</f>
        <v>WESTSIDE COMMUNITY SCHOOLS</v>
      </c>
      <c r="C97" s="58">
        <v>573725</v>
      </c>
      <c r="D97" s="59">
        <v>474468</v>
      </c>
      <c r="E97" s="60"/>
      <c r="F97" s="61">
        <v>51846.559999999998</v>
      </c>
      <c r="G97" s="62">
        <v>146543</v>
      </c>
      <c r="H97" s="61">
        <v>-94696.69181989113</v>
      </c>
      <c r="I97" s="60"/>
      <c r="J97" s="63">
        <v>0.10927296016397907</v>
      </c>
      <c r="K97" s="63">
        <v>0.30885780885780884</v>
      </c>
      <c r="L97" s="64">
        <v>-0.19958484869382975</v>
      </c>
      <c r="M97" s="60"/>
      <c r="N97" s="65">
        <v>5930</v>
      </c>
      <c r="O97" s="66">
        <v>2650</v>
      </c>
      <c r="P97" s="67">
        <v>8580</v>
      </c>
      <c r="Q97" s="60"/>
      <c r="R97" s="68">
        <v>0.69114219114219111</v>
      </c>
      <c r="S97" s="68">
        <v>0.30885780885780884</v>
      </c>
      <c r="T97" s="60"/>
      <c r="U97" s="62">
        <v>327925</v>
      </c>
      <c r="V97" s="62">
        <v>146543</v>
      </c>
      <c r="W97" s="60"/>
      <c r="X97" s="69">
        <v>55.29924528301887</v>
      </c>
      <c r="Z97" s="65">
        <v>251</v>
      </c>
      <c r="AA97" s="65">
        <v>5930</v>
      </c>
      <c r="AB97" s="66">
        <v>2650</v>
      </c>
      <c r="AC97" s="67">
        <v>8580</v>
      </c>
      <c r="AD97" s="60"/>
      <c r="AE97" s="68">
        <v>0.89072696156537423</v>
      </c>
      <c r="AF97" s="68">
        <v>0.10927303843462573</v>
      </c>
      <c r="AG97" s="60"/>
      <c r="AH97" s="62">
        <v>422621.44</v>
      </c>
      <c r="AI97" s="61">
        <v>51846.559999999998</v>
      </c>
      <c r="AJ97" s="60"/>
      <c r="AK97" s="69">
        <f t="shared" si="3"/>
        <v>19.564739622641508</v>
      </c>
    </row>
    <row r="98" spans="1:37" ht="15">
      <c r="A98" s="56" t="s">
        <v>180</v>
      </c>
      <c r="B98" s="57" t="str">
        <f>'[1]School Imp &amp; State Admin  '!D101</f>
        <v>DUNDY CO STRATTON PUBLIC SCHS</v>
      </c>
      <c r="C98" s="58">
        <v>99547</v>
      </c>
      <c r="D98" s="59">
        <v>82325</v>
      </c>
      <c r="E98" s="60"/>
      <c r="F98" s="61">
        <v>0</v>
      </c>
      <c r="G98" s="62">
        <v>0</v>
      </c>
      <c r="H98" s="61">
        <v>0</v>
      </c>
      <c r="I98" s="60"/>
      <c r="J98" s="63">
        <v>0</v>
      </c>
      <c r="K98" s="63">
        <v>0</v>
      </c>
      <c r="L98" s="64">
        <v>0</v>
      </c>
      <c r="M98" s="60"/>
      <c r="N98" s="65">
        <v>311</v>
      </c>
      <c r="O98" s="66">
        <v>0</v>
      </c>
      <c r="P98" s="67">
        <v>311</v>
      </c>
      <c r="Q98" s="60"/>
      <c r="R98" s="68">
        <v>1</v>
      </c>
      <c r="S98" s="68">
        <v>0</v>
      </c>
      <c r="T98" s="60"/>
      <c r="U98" s="62">
        <v>82325</v>
      </c>
      <c r="V98" s="62">
        <v>0</v>
      </c>
      <c r="W98" s="60"/>
      <c r="X98" s="69">
        <v>0</v>
      </c>
      <c r="Z98" s="65">
        <v>0</v>
      </c>
      <c r="AA98" s="65">
        <v>311</v>
      </c>
      <c r="AB98" s="66">
        <v>0</v>
      </c>
      <c r="AC98" s="67">
        <v>311</v>
      </c>
      <c r="AD98" s="60"/>
      <c r="AE98" s="68">
        <v>1</v>
      </c>
      <c r="AF98" s="68">
        <v>0</v>
      </c>
      <c r="AG98" s="60"/>
      <c r="AH98" s="62">
        <v>82325</v>
      </c>
      <c r="AI98" s="61">
        <v>0</v>
      </c>
      <c r="AJ98" s="60"/>
      <c r="AK98" s="69">
        <v>0</v>
      </c>
    </row>
    <row r="99" spans="1:37" ht="15">
      <c r="A99" s="56" t="s">
        <v>182</v>
      </c>
      <c r="B99" s="57" t="str">
        <f>'[1]School Imp &amp; State Admin  '!D102</f>
        <v>EXETER-MILLIGAN PUBLIC SCHOOLS</v>
      </c>
      <c r="C99" s="58">
        <v>0</v>
      </c>
      <c r="D99" s="59">
        <v>0</v>
      </c>
      <c r="E99" s="60"/>
      <c r="F99" s="61">
        <v>0</v>
      </c>
      <c r="G99" s="62">
        <v>0</v>
      </c>
      <c r="H99" s="61">
        <v>0</v>
      </c>
      <c r="I99" s="60"/>
      <c r="J99" s="63">
        <v>0</v>
      </c>
      <c r="K99" s="63">
        <v>0</v>
      </c>
      <c r="L99" s="64">
        <v>0</v>
      </c>
      <c r="M99" s="60"/>
      <c r="N99" s="65">
        <v>148</v>
      </c>
      <c r="O99" s="66">
        <v>0</v>
      </c>
      <c r="P99" s="67">
        <v>148</v>
      </c>
      <c r="Q99" s="60"/>
      <c r="R99" s="68">
        <v>1</v>
      </c>
      <c r="S99" s="68">
        <v>0</v>
      </c>
      <c r="T99" s="60"/>
      <c r="U99" s="62">
        <v>0</v>
      </c>
      <c r="V99" s="62">
        <v>0</v>
      </c>
      <c r="W99" s="60"/>
      <c r="X99" s="69">
        <v>0</v>
      </c>
      <c r="Z99" s="65">
        <v>0</v>
      </c>
      <c r="AA99" s="65">
        <v>148</v>
      </c>
      <c r="AB99" s="66">
        <v>0</v>
      </c>
      <c r="AC99" s="67">
        <v>148</v>
      </c>
      <c r="AD99" s="60"/>
      <c r="AE99" s="68">
        <v>0</v>
      </c>
      <c r="AF99" s="68">
        <v>0</v>
      </c>
      <c r="AG99" s="60"/>
      <c r="AH99" s="62">
        <v>0</v>
      </c>
      <c r="AI99" s="61">
        <v>0</v>
      </c>
      <c r="AJ99" s="60"/>
      <c r="AK99" s="69">
        <v>0</v>
      </c>
    </row>
    <row r="100" spans="1:37" ht="15">
      <c r="A100" s="56" t="s">
        <v>184</v>
      </c>
      <c r="B100" s="57" t="str">
        <f>'[1]School Imp &amp; State Admin  '!D103</f>
        <v>FILLMORE CENTRAL PUBLIC SCHS</v>
      </c>
      <c r="C100" s="58">
        <v>112883</v>
      </c>
      <c r="D100" s="59">
        <v>93354</v>
      </c>
      <c r="E100" s="60"/>
      <c r="F100" s="61">
        <v>0</v>
      </c>
      <c r="G100" s="62">
        <v>0</v>
      </c>
      <c r="H100" s="61">
        <v>0</v>
      </c>
      <c r="I100" s="60"/>
      <c r="J100" s="63">
        <v>0</v>
      </c>
      <c r="K100" s="63">
        <v>0</v>
      </c>
      <c r="L100" s="64">
        <v>0</v>
      </c>
      <c r="M100" s="60"/>
      <c r="N100" s="65">
        <v>543</v>
      </c>
      <c r="O100" s="66">
        <v>0</v>
      </c>
      <c r="P100" s="67">
        <v>543</v>
      </c>
      <c r="Q100" s="60"/>
      <c r="R100" s="68">
        <v>1</v>
      </c>
      <c r="S100" s="68">
        <v>0</v>
      </c>
      <c r="T100" s="60"/>
      <c r="U100" s="62">
        <v>93354</v>
      </c>
      <c r="V100" s="62">
        <v>0</v>
      </c>
      <c r="W100" s="60"/>
      <c r="X100" s="69">
        <v>0</v>
      </c>
      <c r="Z100" s="65">
        <v>0</v>
      </c>
      <c r="AA100" s="65">
        <v>543</v>
      </c>
      <c r="AB100" s="66">
        <v>0</v>
      </c>
      <c r="AC100" s="67">
        <v>543</v>
      </c>
      <c r="AD100" s="60"/>
      <c r="AE100" s="68">
        <v>1</v>
      </c>
      <c r="AF100" s="68">
        <v>0</v>
      </c>
      <c r="AG100" s="60"/>
      <c r="AH100" s="62">
        <v>93354</v>
      </c>
      <c r="AI100" s="61">
        <v>0</v>
      </c>
      <c r="AJ100" s="60"/>
      <c r="AK100" s="69">
        <v>0</v>
      </c>
    </row>
    <row r="101" spans="1:37" ht="15">
      <c r="A101" s="56" t="s">
        <v>186</v>
      </c>
      <c r="B101" s="57" t="str">
        <f>'[1]School Imp &amp; State Admin  '!D104</f>
        <v>SHICKLEY PUBLIC SCHOOLS</v>
      </c>
      <c r="C101" s="58">
        <v>7372</v>
      </c>
      <c r="D101" s="59">
        <v>6097</v>
      </c>
      <c r="E101" s="60"/>
      <c r="F101" s="61">
        <v>0</v>
      </c>
      <c r="G101" s="62">
        <v>0</v>
      </c>
      <c r="H101" s="61">
        <v>0</v>
      </c>
      <c r="I101" s="60"/>
      <c r="J101" s="63">
        <v>0</v>
      </c>
      <c r="K101" s="63">
        <v>0</v>
      </c>
      <c r="L101" s="64">
        <v>0</v>
      </c>
      <c r="M101" s="60"/>
      <c r="N101" s="65">
        <v>135</v>
      </c>
      <c r="O101" s="66">
        <v>0</v>
      </c>
      <c r="P101" s="67">
        <v>135</v>
      </c>
      <c r="Q101" s="60"/>
      <c r="R101" s="68">
        <v>1</v>
      </c>
      <c r="S101" s="68">
        <v>0</v>
      </c>
      <c r="T101" s="60"/>
      <c r="U101" s="62">
        <v>6097</v>
      </c>
      <c r="V101" s="62">
        <v>0</v>
      </c>
      <c r="W101" s="60"/>
      <c r="X101" s="69">
        <v>0</v>
      </c>
      <c r="Z101" s="65">
        <v>0</v>
      </c>
      <c r="AA101" s="65">
        <v>135</v>
      </c>
      <c r="AB101" s="66">
        <v>0</v>
      </c>
      <c r="AC101" s="67">
        <v>135</v>
      </c>
      <c r="AD101" s="60"/>
      <c r="AE101" s="68">
        <v>1</v>
      </c>
      <c r="AF101" s="68">
        <v>0</v>
      </c>
      <c r="AG101" s="60"/>
      <c r="AH101" s="62">
        <v>6097</v>
      </c>
      <c r="AI101" s="61">
        <v>0</v>
      </c>
      <c r="AJ101" s="60"/>
      <c r="AK101" s="69">
        <v>0</v>
      </c>
    </row>
    <row r="102" spans="1:37" ht="15">
      <c r="A102" s="56" t="s">
        <v>188</v>
      </c>
      <c r="B102" s="57" t="str">
        <f>'[1]School Imp &amp; State Admin  '!D105</f>
        <v>FRANKLIN PUBLIC SCHOOLS</v>
      </c>
      <c r="C102" s="58">
        <v>67465</v>
      </c>
      <c r="D102" s="59">
        <v>55793</v>
      </c>
      <c r="E102" s="60"/>
      <c r="F102" s="61">
        <v>0</v>
      </c>
      <c r="G102" s="62">
        <v>0</v>
      </c>
      <c r="H102" s="61">
        <v>0</v>
      </c>
      <c r="I102" s="60"/>
      <c r="J102" s="63">
        <v>0</v>
      </c>
      <c r="K102" s="63">
        <v>0</v>
      </c>
      <c r="L102" s="64">
        <v>0</v>
      </c>
      <c r="M102" s="60"/>
      <c r="N102" s="65">
        <v>267</v>
      </c>
      <c r="O102" s="66">
        <v>0</v>
      </c>
      <c r="P102" s="67">
        <v>267</v>
      </c>
      <c r="Q102" s="60"/>
      <c r="R102" s="68">
        <v>1</v>
      </c>
      <c r="S102" s="68">
        <v>0</v>
      </c>
      <c r="T102" s="60"/>
      <c r="U102" s="62">
        <v>55793</v>
      </c>
      <c r="V102" s="62">
        <v>0</v>
      </c>
      <c r="W102" s="60"/>
      <c r="X102" s="69">
        <v>0</v>
      </c>
      <c r="Z102" s="65">
        <v>0</v>
      </c>
      <c r="AA102" s="65">
        <v>267</v>
      </c>
      <c r="AB102" s="66">
        <v>0</v>
      </c>
      <c r="AC102" s="67">
        <v>267</v>
      </c>
      <c r="AD102" s="60"/>
      <c r="AE102" s="68">
        <v>1</v>
      </c>
      <c r="AF102" s="68">
        <v>0</v>
      </c>
      <c r="AG102" s="60"/>
      <c r="AH102" s="62">
        <v>55793</v>
      </c>
      <c r="AI102" s="61">
        <v>0</v>
      </c>
      <c r="AJ102" s="60"/>
      <c r="AK102" s="69">
        <v>0</v>
      </c>
    </row>
    <row r="103" spans="1:37" ht="15">
      <c r="A103" s="56" t="s">
        <v>190</v>
      </c>
      <c r="B103" s="57" t="str">
        <f>'[1]School Imp &amp; State Admin  '!D106</f>
        <v>MAYWOOD PUBLIC SCHOOLS</v>
      </c>
      <c r="C103" s="58">
        <v>36508</v>
      </c>
      <c r="D103" s="59">
        <v>30192</v>
      </c>
      <c r="E103" s="60"/>
      <c r="F103" s="61">
        <v>0</v>
      </c>
      <c r="G103" s="62">
        <v>0</v>
      </c>
      <c r="H103" s="61">
        <v>0</v>
      </c>
      <c r="I103" s="60"/>
      <c r="J103" s="63">
        <v>0</v>
      </c>
      <c r="K103" s="63">
        <v>0</v>
      </c>
      <c r="L103" s="64">
        <v>0</v>
      </c>
      <c r="M103" s="60"/>
      <c r="N103" s="65">
        <v>138</v>
      </c>
      <c r="O103" s="66">
        <v>0</v>
      </c>
      <c r="P103" s="67">
        <v>138</v>
      </c>
      <c r="Q103" s="60"/>
      <c r="R103" s="68">
        <v>1</v>
      </c>
      <c r="S103" s="68">
        <v>0</v>
      </c>
      <c r="T103" s="60"/>
      <c r="U103" s="62">
        <v>30192</v>
      </c>
      <c r="V103" s="62">
        <v>0</v>
      </c>
      <c r="W103" s="60"/>
      <c r="X103" s="69">
        <v>0</v>
      </c>
      <c r="Z103" s="65">
        <v>0</v>
      </c>
      <c r="AA103" s="65">
        <v>138</v>
      </c>
      <c r="AB103" s="66">
        <v>0</v>
      </c>
      <c r="AC103" s="67">
        <v>138</v>
      </c>
      <c r="AD103" s="60"/>
      <c r="AE103" s="68">
        <v>1</v>
      </c>
      <c r="AF103" s="68">
        <v>0</v>
      </c>
      <c r="AG103" s="60"/>
      <c r="AH103" s="62">
        <v>30192</v>
      </c>
      <c r="AI103" s="61">
        <v>0</v>
      </c>
      <c r="AJ103" s="60"/>
      <c r="AK103" s="69">
        <v>0</v>
      </c>
    </row>
    <row r="104" spans="1:37" ht="15">
      <c r="A104" s="56" t="s">
        <v>192</v>
      </c>
      <c r="B104" s="57" t="str">
        <f>'[1]School Imp &amp; State Admin  '!D107</f>
        <v>EUSTIS-FARNAM PUBLIC SCHOOLS</v>
      </c>
      <c r="C104" s="58">
        <v>25949</v>
      </c>
      <c r="D104" s="59">
        <v>21460</v>
      </c>
      <c r="E104" s="60"/>
      <c r="F104" s="61">
        <v>0</v>
      </c>
      <c r="G104" s="62">
        <v>0</v>
      </c>
      <c r="H104" s="61">
        <v>0</v>
      </c>
      <c r="I104" s="60"/>
      <c r="J104" s="63">
        <v>0</v>
      </c>
      <c r="K104" s="63">
        <v>0</v>
      </c>
      <c r="L104" s="64">
        <v>0</v>
      </c>
      <c r="M104" s="60"/>
      <c r="N104" s="65">
        <v>161</v>
      </c>
      <c r="O104" s="66">
        <v>0</v>
      </c>
      <c r="P104" s="67">
        <v>161</v>
      </c>
      <c r="Q104" s="60"/>
      <c r="R104" s="68">
        <v>1</v>
      </c>
      <c r="S104" s="68">
        <v>0</v>
      </c>
      <c r="T104" s="60"/>
      <c r="U104" s="62">
        <v>21460</v>
      </c>
      <c r="V104" s="62">
        <v>0</v>
      </c>
      <c r="W104" s="60"/>
      <c r="X104" s="69">
        <v>0</v>
      </c>
      <c r="Z104" s="65">
        <v>0</v>
      </c>
      <c r="AA104" s="65">
        <v>161</v>
      </c>
      <c r="AB104" s="66">
        <v>0</v>
      </c>
      <c r="AC104" s="67">
        <v>161</v>
      </c>
      <c r="AD104" s="60"/>
      <c r="AE104" s="68">
        <v>1</v>
      </c>
      <c r="AF104" s="68">
        <v>0</v>
      </c>
      <c r="AG104" s="60"/>
      <c r="AH104" s="62">
        <v>21460</v>
      </c>
      <c r="AI104" s="61">
        <v>0</v>
      </c>
      <c r="AJ104" s="60"/>
      <c r="AK104" s="69">
        <v>0</v>
      </c>
    </row>
    <row r="105" spans="1:37" ht="15">
      <c r="A105" s="56" t="s">
        <v>194</v>
      </c>
      <c r="B105" s="57" t="str">
        <f>'[1]School Imp &amp; State Admin  '!D108</f>
        <v>MEDICINE VALLEY PUBLIC SCHOOLS</v>
      </c>
      <c r="C105" s="58">
        <v>23200</v>
      </c>
      <c r="D105" s="59">
        <v>19186</v>
      </c>
      <c r="E105" s="60"/>
      <c r="F105" s="61">
        <v>0</v>
      </c>
      <c r="G105" s="62">
        <v>0</v>
      </c>
      <c r="H105" s="61">
        <v>0</v>
      </c>
      <c r="I105" s="60"/>
      <c r="J105" s="63">
        <v>0</v>
      </c>
      <c r="K105" s="63">
        <v>0</v>
      </c>
      <c r="L105" s="64">
        <v>0</v>
      </c>
      <c r="M105" s="60"/>
      <c r="N105" s="65">
        <v>207</v>
      </c>
      <c r="O105" s="66">
        <v>0</v>
      </c>
      <c r="P105" s="67">
        <v>207</v>
      </c>
      <c r="Q105" s="60"/>
      <c r="R105" s="68">
        <v>1</v>
      </c>
      <c r="S105" s="68">
        <v>0</v>
      </c>
      <c r="T105" s="60"/>
      <c r="U105" s="62">
        <v>19186</v>
      </c>
      <c r="V105" s="62">
        <v>0</v>
      </c>
      <c r="W105" s="60"/>
      <c r="X105" s="69">
        <v>0</v>
      </c>
      <c r="Z105" s="65">
        <v>0</v>
      </c>
      <c r="AA105" s="65">
        <v>207</v>
      </c>
      <c r="AB105" s="66">
        <v>0</v>
      </c>
      <c r="AC105" s="67">
        <v>207</v>
      </c>
      <c r="AD105" s="60"/>
      <c r="AE105" s="68">
        <v>1</v>
      </c>
      <c r="AF105" s="68">
        <v>0</v>
      </c>
      <c r="AG105" s="60"/>
      <c r="AH105" s="62">
        <v>19186</v>
      </c>
      <c r="AI105" s="61">
        <v>0</v>
      </c>
      <c r="AJ105" s="60"/>
      <c r="AK105" s="69">
        <v>0</v>
      </c>
    </row>
    <row r="106" spans="1:37" ht="15">
      <c r="A106" s="56" t="s">
        <v>196</v>
      </c>
      <c r="B106" s="57" t="str">
        <f>'[1]School Imp &amp; State Admin  '!D109</f>
        <v>ARAPAHOE PUBLIC SCHOOLS</v>
      </c>
      <c r="C106" s="58">
        <v>77658</v>
      </c>
      <c r="D106" s="59">
        <v>64223</v>
      </c>
      <c r="E106" s="60"/>
      <c r="F106" s="61">
        <v>0</v>
      </c>
      <c r="G106" s="62">
        <v>0</v>
      </c>
      <c r="H106" s="61">
        <v>0</v>
      </c>
      <c r="I106" s="60"/>
      <c r="J106" s="63">
        <v>0</v>
      </c>
      <c r="K106" s="63">
        <v>0</v>
      </c>
      <c r="L106" s="64">
        <v>0</v>
      </c>
      <c r="M106" s="60"/>
      <c r="N106" s="65">
        <v>317</v>
      </c>
      <c r="O106" s="66">
        <v>0</v>
      </c>
      <c r="P106" s="67">
        <v>317</v>
      </c>
      <c r="Q106" s="60"/>
      <c r="R106" s="68">
        <v>1</v>
      </c>
      <c r="S106" s="68">
        <v>0</v>
      </c>
      <c r="T106" s="60"/>
      <c r="U106" s="62">
        <v>64223</v>
      </c>
      <c r="V106" s="62">
        <v>0</v>
      </c>
      <c r="W106" s="60"/>
      <c r="X106" s="69">
        <v>0</v>
      </c>
      <c r="Z106" s="65">
        <v>0</v>
      </c>
      <c r="AA106" s="65">
        <v>317</v>
      </c>
      <c r="AB106" s="66">
        <v>0</v>
      </c>
      <c r="AC106" s="67">
        <v>317</v>
      </c>
      <c r="AD106" s="60"/>
      <c r="AE106" s="68">
        <v>1</v>
      </c>
      <c r="AF106" s="68">
        <v>0</v>
      </c>
      <c r="AG106" s="60"/>
      <c r="AH106" s="62">
        <v>64223</v>
      </c>
      <c r="AI106" s="61">
        <v>0</v>
      </c>
      <c r="AJ106" s="60"/>
      <c r="AK106" s="69">
        <v>0</v>
      </c>
    </row>
    <row r="107" spans="1:37" ht="15">
      <c r="A107" s="56" t="s">
        <v>198</v>
      </c>
      <c r="B107" s="57" t="str">
        <f>'[1]School Imp &amp; State Admin  '!D110</f>
        <v>CAMBRIDGE PUBLIC SCHOOLS</v>
      </c>
      <c r="C107" s="58">
        <v>35578</v>
      </c>
      <c r="D107" s="59">
        <v>29423</v>
      </c>
      <c r="E107" s="60"/>
      <c r="F107" s="61">
        <v>0</v>
      </c>
      <c r="G107" s="62">
        <v>0</v>
      </c>
      <c r="H107" s="61">
        <v>0</v>
      </c>
      <c r="I107" s="60"/>
      <c r="J107" s="63">
        <v>0</v>
      </c>
      <c r="K107" s="63">
        <v>0</v>
      </c>
      <c r="L107" s="64">
        <v>0</v>
      </c>
      <c r="M107" s="60"/>
      <c r="N107" s="65">
        <v>283</v>
      </c>
      <c r="O107" s="66">
        <v>0</v>
      </c>
      <c r="P107" s="67">
        <v>283</v>
      </c>
      <c r="Q107" s="60"/>
      <c r="R107" s="68">
        <v>1</v>
      </c>
      <c r="S107" s="68">
        <v>0</v>
      </c>
      <c r="T107" s="60"/>
      <c r="U107" s="62">
        <v>29423</v>
      </c>
      <c r="V107" s="62">
        <v>0</v>
      </c>
      <c r="W107" s="60"/>
      <c r="X107" s="69">
        <v>0</v>
      </c>
      <c r="Z107" s="65">
        <v>0</v>
      </c>
      <c r="AA107" s="65">
        <v>283</v>
      </c>
      <c r="AB107" s="66">
        <v>0</v>
      </c>
      <c r="AC107" s="67">
        <v>283</v>
      </c>
      <c r="AD107" s="60"/>
      <c r="AE107" s="68">
        <v>1</v>
      </c>
      <c r="AF107" s="68">
        <v>0</v>
      </c>
      <c r="AG107" s="60"/>
      <c r="AH107" s="62">
        <v>29423</v>
      </c>
      <c r="AI107" s="61">
        <v>0</v>
      </c>
      <c r="AJ107" s="60"/>
      <c r="AK107" s="69">
        <v>0</v>
      </c>
    </row>
    <row r="108" spans="1:37" ht="15">
      <c r="A108" s="56" t="s">
        <v>200</v>
      </c>
      <c r="B108" s="57" t="str">
        <f>'[1]School Imp &amp; State Admin  '!D111</f>
        <v>SOUTHERN VALLEY SCHOOLS</v>
      </c>
      <c r="C108" s="58">
        <v>87188</v>
      </c>
      <c r="D108" s="59">
        <v>72104</v>
      </c>
      <c r="E108" s="60"/>
      <c r="F108" s="61">
        <v>0</v>
      </c>
      <c r="G108" s="62">
        <v>0</v>
      </c>
      <c r="H108" s="61">
        <v>0</v>
      </c>
      <c r="I108" s="60"/>
      <c r="J108" s="63">
        <v>0</v>
      </c>
      <c r="K108" s="63">
        <v>0</v>
      </c>
      <c r="L108" s="64">
        <v>0</v>
      </c>
      <c r="M108" s="60"/>
      <c r="N108" s="65">
        <v>329</v>
      </c>
      <c r="O108" s="66">
        <v>0</v>
      </c>
      <c r="P108" s="67">
        <v>329</v>
      </c>
      <c r="Q108" s="60"/>
      <c r="R108" s="68">
        <v>1</v>
      </c>
      <c r="S108" s="68">
        <v>0</v>
      </c>
      <c r="T108" s="60"/>
      <c r="U108" s="62">
        <v>72104</v>
      </c>
      <c r="V108" s="62">
        <v>0</v>
      </c>
      <c r="W108" s="60"/>
      <c r="X108" s="69">
        <v>0</v>
      </c>
      <c r="Z108" s="65">
        <v>0</v>
      </c>
      <c r="AA108" s="65">
        <v>329</v>
      </c>
      <c r="AB108" s="66">
        <v>0</v>
      </c>
      <c r="AC108" s="67">
        <v>329</v>
      </c>
      <c r="AD108" s="60"/>
      <c r="AE108" s="68">
        <v>1</v>
      </c>
      <c r="AF108" s="68">
        <v>0</v>
      </c>
      <c r="AG108" s="60"/>
      <c r="AH108" s="62">
        <v>72104</v>
      </c>
      <c r="AI108" s="61">
        <v>0</v>
      </c>
      <c r="AJ108" s="60"/>
      <c r="AK108" s="69">
        <v>0</v>
      </c>
    </row>
    <row r="109" spans="1:37" ht="15">
      <c r="A109" s="56" t="s">
        <v>202</v>
      </c>
      <c r="B109" s="57" t="str">
        <f>'[1]School Imp &amp; State Admin  '!D112</f>
        <v>SOUTHERN SCHOOL DISTRICT 1</v>
      </c>
      <c r="C109" s="58">
        <v>97452</v>
      </c>
      <c r="D109" s="59">
        <v>80592</v>
      </c>
      <c r="E109" s="60"/>
      <c r="F109" s="61">
        <v>0</v>
      </c>
      <c r="G109" s="62">
        <v>0</v>
      </c>
      <c r="H109" s="61">
        <v>0</v>
      </c>
      <c r="I109" s="60"/>
      <c r="J109" s="63">
        <v>0</v>
      </c>
      <c r="K109" s="63">
        <v>0</v>
      </c>
      <c r="L109" s="64">
        <v>0</v>
      </c>
      <c r="M109" s="60"/>
      <c r="N109" s="65">
        <v>355</v>
      </c>
      <c r="O109" s="66">
        <v>0</v>
      </c>
      <c r="P109" s="67">
        <v>355</v>
      </c>
      <c r="Q109" s="60"/>
      <c r="R109" s="68">
        <v>1</v>
      </c>
      <c r="S109" s="68">
        <v>0</v>
      </c>
      <c r="T109" s="60"/>
      <c r="U109" s="62">
        <v>80592</v>
      </c>
      <c r="V109" s="62">
        <v>0</v>
      </c>
      <c r="W109" s="60"/>
      <c r="X109" s="69">
        <v>0</v>
      </c>
      <c r="Z109" s="65">
        <v>0</v>
      </c>
      <c r="AA109" s="65">
        <v>355</v>
      </c>
      <c r="AB109" s="66">
        <v>0</v>
      </c>
      <c r="AC109" s="67">
        <v>355</v>
      </c>
      <c r="AD109" s="60"/>
      <c r="AE109" s="68">
        <v>1</v>
      </c>
      <c r="AF109" s="68">
        <v>0</v>
      </c>
      <c r="AG109" s="60"/>
      <c r="AH109" s="62">
        <v>80592</v>
      </c>
      <c r="AI109" s="61">
        <v>0</v>
      </c>
      <c r="AJ109" s="60"/>
      <c r="AK109" s="69">
        <v>0</v>
      </c>
    </row>
    <row r="110" spans="1:37" ht="15">
      <c r="A110" s="56" t="s">
        <v>204</v>
      </c>
      <c r="B110" s="57" t="str">
        <f>'[1]School Imp &amp; State Admin  '!D113</f>
        <v>BEATRICE PUBLIC SCHOOLS</v>
      </c>
      <c r="C110" s="58">
        <v>418708</v>
      </c>
      <c r="D110" s="59">
        <v>346270</v>
      </c>
      <c r="E110" s="60"/>
      <c r="F110" s="61">
        <v>9103.15</v>
      </c>
      <c r="G110" s="62">
        <v>26402</v>
      </c>
      <c r="H110" s="61">
        <v>-17298.65939650697</v>
      </c>
      <c r="I110" s="60"/>
      <c r="J110" s="63">
        <v>2.6289176160541747E-2</v>
      </c>
      <c r="K110" s="63">
        <v>7.6246334310850442E-2</v>
      </c>
      <c r="L110" s="64">
        <v>-4.9957158150308698E-2</v>
      </c>
      <c r="M110" s="60"/>
      <c r="N110" s="65">
        <v>1890</v>
      </c>
      <c r="O110" s="66">
        <v>156</v>
      </c>
      <c r="P110" s="67">
        <v>2046</v>
      </c>
      <c r="Q110" s="60"/>
      <c r="R110" s="68">
        <v>0.92375366568914952</v>
      </c>
      <c r="S110" s="68">
        <v>7.6246334310850442E-2</v>
      </c>
      <c r="T110" s="60"/>
      <c r="U110" s="62">
        <v>319868</v>
      </c>
      <c r="V110" s="62">
        <v>26402</v>
      </c>
      <c r="W110" s="60"/>
      <c r="X110" s="69">
        <v>169.24358974358975</v>
      </c>
      <c r="Z110" s="65">
        <v>26</v>
      </c>
      <c r="AA110" s="65">
        <v>1890</v>
      </c>
      <c r="AB110" s="66">
        <v>156</v>
      </c>
      <c r="AC110" s="67">
        <v>2046</v>
      </c>
      <c r="AD110" s="60"/>
      <c r="AE110" s="68">
        <v>0.9737108325872873</v>
      </c>
      <c r="AF110" s="68">
        <v>2.6289167412712623E-2</v>
      </c>
      <c r="AG110" s="60"/>
      <c r="AH110" s="62">
        <v>337166.85</v>
      </c>
      <c r="AI110" s="61">
        <v>9103.15</v>
      </c>
      <c r="AJ110" s="60"/>
      <c r="AK110" s="69">
        <f t="shared" si="3"/>
        <v>58.353525641025641</v>
      </c>
    </row>
    <row r="111" spans="1:37" ht="15">
      <c r="A111" s="56" t="s">
        <v>206</v>
      </c>
      <c r="B111" s="57" t="str">
        <f>'[1]School Imp &amp; State Admin  '!D114</f>
        <v>FREEMAN PUBLIC SCHOOLS</v>
      </c>
      <c r="C111" s="58">
        <v>23565</v>
      </c>
      <c r="D111" s="59">
        <v>19488</v>
      </c>
      <c r="E111" s="60"/>
      <c r="F111" s="61">
        <v>0</v>
      </c>
      <c r="G111" s="62">
        <v>0</v>
      </c>
      <c r="H111" s="61">
        <v>0</v>
      </c>
      <c r="I111" s="60"/>
      <c r="J111" s="63">
        <v>0</v>
      </c>
      <c r="K111" s="63">
        <v>0</v>
      </c>
      <c r="L111" s="64">
        <v>0</v>
      </c>
      <c r="M111" s="60"/>
      <c r="N111" s="65">
        <v>404</v>
      </c>
      <c r="O111" s="66">
        <v>0</v>
      </c>
      <c r="P111" s="67">
        <v>404</v>
      </c>
      <c r="Q111" s="60"/>
      <c r="R111" s="68">
        <v>1</v>
      </c>
      <c r="S111" s="68">
        <v>0</v>
      </c>
      <c r="T111" s="60"/>
      <c r="U111" s="62">
        <v>19488</v>
      </c>
      <c r="V111" s="62">
        <v>0</v>
      </c>
      <c r="W111" s="60"/>
      <c r="X111" s="69">
        <v>0</v>
      </c>
      <c r="Z111" s="65">
        <v>0</v>
      </c>
      <c r="AA111" s="65">
        <v>404</v>
      </c>
      <c r="AB111" s="66">
        <v>0</v>
      </c>
      <c r="AC111" s="67">
        <v>404</v>
      </c>
      <c r="AD111" s="60"/>
      <c r="AE111" s="68">
        <v>1</v>
      </c>
      <c r="AF111" s="68">
        <v>0</v>
      </c>
      <c r="AG111" s="60"/>
      <c r="AH111" s="62">
        <v>19488</v>
      </c>
      <c r="AI111" s="61">
        <v>0</v>
      </c>
      <c r="AJ111" s="60"/>
      <c r="AK111" s="69">
        <v>0</v>
      </c>
    </row>
    <row r="112" spans="1:37" ht="15">
      <c r="A112" s="56" t="s">
        <v>208</v>
      </c>
      <c r="B112" s="57" t="str">
        <f>'[1]School Imp &amp; State Admin  '!D115</f>
        <v>DILLER-ODELL PUBLIC SCHOOLS</v>
      </c>
      <c r="C112" s="58">
        <v>21030</v>
      </c>
      <c r="D112" s="59">
        <v>17392</v>
      </c>
      <c r="E112" s="60"/>
      <c r="F112" s="61">
        <v>0</v>
      </c>
      <c r="G112" s="62">
        <v>0</v>
      </c>
      <c r="H112" s="61">
        <v>0</v>
      </c>
      <c r="I112" s="60"/>
      <c r="J112" s="63">
        <v>0</v>
      </c>
      <c r="K112" s="63">
        <v>0</v>
      </c>
      <c r="L112" s="64">
        <v>0</v>
      </c>
      <c r="M112" s="60"/>
      <c r="N112" s="65">
        <v>222</v>
      </c>
      <c r="O112" s="66">
        <v>0</v>
      </c>
      <c r="P112" s="67">
        <v>222</v>
      </c>
      <c r="Q112" s="60"/>
      <c r="R112" s="68">
        <v>1</v>
      </c>
      <c r="S112" s="68">
        <v>0</v>
      </c>
      <c r="T112" s="60"/>
      <c r="U112" s="62">
        <v>17392</v>
      </c>
      <c r="V112" s="62">
        <v>0</v>
      </c>
      <c r="W112" s="60"/>
      <c r="X112" s="69">
        <v>0</v>
      </c>
      <c r="Z112" s="65">
        <v>0</v>
      </c>
      <c r="AA112" s="65">
        <v>222</v>
      </c>
      <c r="AB112" s="66">
        <v>0</v>
      </c>
      <c r="AC112" s="67">
        <v>222</v>
      </c>
      <c r="AD112" s="60"/>
      <c r="AE112" s="68">
        <v>1</v>
      </c>
      <c r="AF112" s="68">
        <v>0</v>
      </c>
      <c r="AG112" s="60"/>
      <c r="AH112" s="62">
        <v>17392</v>
      </c>
      <c r="AI112" s="61">
        <v>0</v>
      </c>
      <c r="AJ112" s="60"/>
      <c r="AK112" s="69">
        <v>0</v>
      </c>
    </row>
    <row r="113" spans="1:37" ht="15">
      <c r="A113" s="56" t="s">
        <v>210</v>
      </c>
      <c r="B113" s="57" t="str">
        <f>'[1]School Imp &amp; State Admin  '!D116</f>
        <v>GARDEN COUNTY SCHOOLS</v>
      </c>
      <c r="C113" s="58">
        <v>80012</v>
      </c>
      <c r="D113" s="59">
        <v>66170</v>
      </c>
      <c r="E113" s="60"/>
      <c r="F113" s="61">
        <v>0</v>
      </c>
      <c r="G113" s="62">
        <v>0</v>
      </c>
      <c r="H113" s="61">
        <v>0</v>
      </c>
      <c r="I113" s="60"/>
      <c r="J113" s="63">
        <v>0</v>
      </c>
      <c r="K113" s="63">
        <v>0</v>
      </c>
      <c r="L113" s="64">
        <v>0</v>
      </c>
      <c r="M113" s="60"/>
      <c r="N113" s="65">
        <v>241</v>
      </c>
      <c r="O113" s="66">
        <v>0</v>
      </c>
      <c r="P113" s="67">
        <v>241</v>
      </c>
      <c r="Q113" s="60"/>
      <c r="R113" s="68">
        <v>1</v>
      </c>
      <c r="S113" s="68">
        <v>0</v>
      </c>
      <c r="T113" s="60"/>
      <c r="U113" s="62">
        <v>66170</v>
      </c>
      <c r="V113" s="62">
        <v>0</v>
      </c>
      <c r="W113" s="60"/>
      <c r="X113" s="69">
        <v>0</v>
      </c>
      <c r="Z113" s="65">
        <v>0</v>
      </c>
      <c r="AA113" s="65">
        <v>241</v>
      </c>
      <c r="AB113" s="66">
        <v>0</v>
      </c>
      <c r="AC113" s="67">
        <v>241</v>
      </c>
      <c r="AD113" s="60"/>
      <c r="AE113" s="68">
        <v>1</v>
      </c>
      <c r="AF113" s="68">
        <v>0</v>
      </c>
      <c r="AG113" s="60"/>
      <c r="AH113" s="62">
        <v>66170</v>
      </c>
      <c r="AI113" s="61">
        <v>0</v>
      </c>
      <c r="AJ113" s="60"/>
      <c r="AK113" s="69">
        <v>0</v>
      </c>
    </row>
    <row r="114" spans="1:37" ht="15">
      <c r="A114" s="56" t="s">
        <v>212</v>
      </c>
      <c r="B114" s="57" t="str">
        <f>'[1]School Imp &amp; State Admin  '!D117</f>
        <v>BURWELL PUBLIC SCHOOLS</v>
      </c>
      <c r="C114" s="58">
        <v>49810</v>
      </c>
      <c r="D114" s="59">
        <v>41193</v>
      </c>
      <c r="E114" s="60"/>
      <c r="F114" s="61">
        <v>0</v>
      </c>
      <c r="G114" s="62">
        <v>0</v>
      </c>
      <c r="H114" s="61">
        <v>0</v>
      </c>
      <c r="I114" s="60"/>
      <c r="J114" s="63">
        <v>0</v>
      </c>
      <c r="K114" s="63">
        <v>0</v>
      </c>
      <c r="L114" s="64">
        <v>0</v>
      </c>
      <c r="M114" s="60"/>
      <c r="N114" s="65">
        <v>273</v>
      </c>
      <c r="O114" s="66">
        <v>0</v>
      </c>
      <c r="P114" s="67">
        <v>273</v>
      </c>
      <c r="Q114" s="60"/>
      <c r="R114" s="68">
        <v>1</v>
      </c>
      <c r="S114" s="68">
        <v>0</v>
      </c>
      <c r="T114" s="60"/>
      <c r="U114" s="62">
        <v>41193</v>
      </c>
      <c r="V114" s="62">
        <v>0</v>
      </c>
      <c r="W114" s="60"/>
      <c r="X114" s="69">
        <v>0</v>
      </c>
      <c r="Z114" s="65">
        <v>0</v>
      </c>
      <c r="AA114" s="65">
        <v>273</v>
      </c>
      <c r="AB114" s="66">
        <v>0</v>
      </c>
      <c r="AC114" s="67">
        <v>273</v>
      </c>
      <c r="AD114" s="60"/>
      <c r="AE114" s="68">
        <v>1</v>
      </c>
      <c r="AF114" s="68">
        <v>0</v>
      </c>
      <c r="AG114" s="60"/>
      <c r="AH114" s="62">
        <v>41193</v>
      </c>
      <c r="AI114" s="61">
        <v>0</v>
      </c>
      <c r="AJ114" s="60"/>
      <c r="AK114" s="69">
        <v>0</v>
      </c>
    </row>
    <row r="115" spans="1:37" ht="15">
      <c r="A115" s="56" t="s">
        <v>214</v>
      </c>
      <c r="B115" s="57" t="str">
        <f>'[1]School Imp &amp; State Admin  '!D118</f>
        <v>ELWOOD PUBLIC SCHOOLS</v>
      </c>
      <c r="C115" s="58">
        <v>39865</v>
      </c>
      <c r="D115" s="59">
        <v>32968</v>
      </c>
      <c r="E115" s="60"/>
      <c r="F115" s="61">
        <v>0</v>
      </c>
      <c r="G115" s="62">
        <v>0</v>
      </c>
      <c r="H115" s="61">
        <v>0</v>
      </c>
      <c r="I115" s="60"/>
      <c r="J115" s="63">
        <v>0</v>
      </c>
      <c r="K115" s="63">
        <v>0</v>
      </c>
      <c r="L115" s="64">
        <v>0</v>
      </c>
      <c r="M115" s="60"/>
      <c r="N115" s="65">
        <v>196</v>
      </c>
      <c r="O115" s="66">
        <v>0</v>
      </c>
      <c r="P115" s="67">
        <v>196</v>
      </c>
      <c r="Q115" s="60"/>
      <c r="R115" s="68">
        <v>1</v>
      </c>
      <c r="S115" s="68">
        <v>0</v>
      </c>
      <c r="T115" s="60"/>
      <c r="U115" s="62">
        <v>32968</v>
      </c>
      <c r="V115" s="62">
        <v>0</v>
      </c>
      <c r="W115" s="60"/>
      <c r="X115" s="69">
        <v>0</v>
      </c>
      <c r="Z115" s="65">
        <v>0</v>
      </c>
      <c r="AA115" s="65">
        <v>196</v>
      </c>
      <c r="AB115" s="66">
        <v>0</v>
      </c>
      <c r="AC115" s="67">
        <v>196</v>
      </c>
      <c r="AD115" s="60"/>
      <c r="AE115" s="68">
        <v>1</v>
      </c>
      <c r="AF115" s="68">
        <v>0</v>
      </c>
      <c r="AG115" s="60"/>
      <c r="AH115" s="62">
        <v>32968</v>
      </c>
      <c r="AI115" s="61">
        <v>0</v>
      </c>
      <c r="AJ115" s="60"/>
      <c r="AK115" s="69">
        <v>0</v>
      </c>
    </row>
    <row r="116" spans="1:37" ht="15">
      <c r="A116" s="56" t="s">
        <v>216</v>
      </c>
      <c r="B116" s="57" t="str">
        <f>'[1]School Imp &amp; State Admin  '!D119</f>
        <v>HYANNIS AREA SCHOOLS</v>
      </c>
      <c r="C116" s="58">
        <v>30463</v>
      </c>
      <c r="D116" s="59">
        <v>25193</v>
      </c>
      <c r="E116" s="60"/>
      <c r="F116" s="61">
        <v>0</v>
      </c>
      <c r="G116" s="62">
        <v>0</v>
      </c>
      <c r="H116" s="61">
        <v>0</v>
      </c>
      <c r="I116" s="60"/>
      <c r="J116" s="63">
        <v>0</v>
      </c>
      <c r="K116" s="63">
        <v>0</v>
      </c>
      <c r="L116" s="64">
        <v>0</v>
      </c>
      <c r="M116" s="60"/>
      <c r="N116" s="65">
        <v>132</v>
      </c>
      <c r="O116" s="66">
        <v>0</v>
      </c>
      <c r="P116" s="67">
        <v>132</v>
      </c>
      <c r="Q116" s="60"/>
      <c r="R116" s="68">
        <v>1</v>
      </c>
      <c r="S116" s="68">
        <v>0</v>
      </c>
      <c r="T116" s="60"/>
      <c r="U116" s="62">
        <v>25193</v>
      </c>
      <c r="V116" s="62">
        <v>0</v>
      </c>
      <c r="W116" s="60"/>
      <c r="X116" s="69">
        <v>0</v>
      </c>
      <c r="Z116" s="65">
        <v>0</v>
      </c>
      <c r="AA116" s="65">
        <v>132</v>
      </c>
      <c r="AB116" s="66">
        <v>0</v>
      </c>
      <c r="AC116" s="67">
        <v>132</v>
      </c>
      <c r="AD116" s="60"/>
      <c r="AE116" s="68">
        <v>1</v>
      </c>
      <c r="AF116" s="68">
        <v>0</v>
      </c>
      <c r="AG116" s="60"/>
      <c r="AH116" s="62">
        <v>25193</v>
      </c>
      <c r="AI116" s="61">
        <v>0</v>
      </c>
      <c r="AJ116" s="60"/>
      <c r="AK116" s="69">
        <v>0</v>
      </c>
    </row>
    <row r="117" spans="1:37" ht="15">
      <c r="A117" s="56" t="s">
        <v>218</v>
      </c>
      <c r="B117" s="57" t="str">
        <f>'[1]School Imp &amp; State Admin  '!D120</f>
        <v>CENTRAL VALLEY PUBLIC SCHOOLS</v>
      </c>
      <c r="C117" s="58">
        <v>73146</v>
      </c>
      <c r="D117" s="59">
        <v>60491</v>
      </c>
      <c r="E117" s="60"/>
      <c r="F117" s="61">
        <v>0</v>
      </c>
      <c r="G117" s="62">
        <v>0</v>
      </c>
      <c r="H117" s="61">
        <v>0</v>
      </c>
      <c r="I117" s="60"/>
      <c r="J117" s="63">
        <v>0</v>
      </c>
      <c r="K117" s="63">
        <v>0</v>
      </c>
      <c r="L117" s="64">
        <v>0</v>
      </c>
      <c r="M117" s="60"/>
      <c r="N117" s="65">
        <v>272</v>
      </c>
      <c r="O117" s="66">
        <v>0</v>
      </c>
      <c r="P117" s="67">
        <v>272</v>
      </c>
      <c r="Q117" s="60"/>
      <c r="R117" s="68">
        <v>1</v>
      </c>
      <c r="S117" s="68">
        <v>0</v>
      </c>
      <c r="T117" s="60"/>
      <c r="U117" s="62">
        <v>60491</v>
      </c>
      <c r="V117" s="62">
        <v>0</v>
      </c>
      <c r="W117" s="60"/>
      <c r="X117" s="69">
        <v>0</v>
      </c>
      <c r="Z117" s="65">
        <v>0</v>
      </c>
      <c r="AA117" s="65">
        <v>272</v>
      </c>
      <c r="AB117" s="66">
        <v>0</v>
      </c>
      <c r="AC117" s="67">
        <v>272</v>
      </c>
      <c r="AD117" s="60"/>
      <c r="AE117" s="68">
        <v>1</v>
      </c>
      <c r="AF117" s="68">
        <v>0</v>
      </c>
      <c r="AG117" s="60"/>
      <c r="AH117" s="62">
        <v>60491</v>
      </c>
      <c r="AI117" s="61">
        <v>0</v>
      </c>
      <c r="AJ117" s="60"/>
      <c r="AK117" s="69">
        <v>0</v>
      </c>
    </row>
    <row r="118" spans="1:37" ht="15">
      <c r="A118" s="56" t="s">
        <v>220</v>
      </c>
      <c r="B118" s="57" t="str">
        <f>'[1]School Imp &amp; State Admin  '!D121</f>
        <v>GRAND ISLAND PUBLIC SCHOOLS</v>
      </c>
      <c r="C118" s="58">
        <v>2541981</v>
      </c>
      <c r="D118" s="59">
        <v>2102208</v>
      </c>
      <c r="E118" s="60"/>
      <c r="F118" s="61">
        <v>13847.67</v>
      </c>
      <c r="G118" s="62">
        <v>102495</v>
      </c>
      <c r="H118" s="61">
        <v>-88646.999805749336</v>
      </c>
      <c r="I118" s="60"/>
      <c r="J118" s="63">
        <v>6.5872013956970185E-3</v>
      </c>
      <c r="K118" s="63">
        <v>4.8755713560182837E-2</v>
      </c>
      <c r="L118" s="64">
        <v>-4.2168512164485819E-2</v>
      </c>
      <c r="M118" s="60"/>
      <c r="N118" s="65">
        <v>9365</v>
      </c>
      <c r="O118" s="66">
        <v>480</v>
      </c>
      <c r="P118" s="67">
        <v>9845</v>
      </c>
      <c r="Q118" s="60"/>
      <c r="R118" s="68">
        <v>0.95124428643981718</v>
      </c>
      <c r="S118" s="68">
        <v>4.8755713560182837E-2</v>
      </c>
      <c r="T118" s="60"/>
      <c r="U118" s="62">
        <v>1999713</v>
      </c>
      <c r="V118" s="62">
        <v>102495</v>
      </c>
      <c r="W118" s="60"/>
      <c r="X118" s="69">
        <v>213.53125</v>
      </c>
      <c r="Z118" s="65">
        <v>42</v>
      </c>
      <c r="AA118" s="65">
        <v>9365</v>
      </c>
      <c r="AB118" s="66">
        <v>480</v>
      </c>
      <c r="AC118" s="67">
        <v>9845</v>
      </c>
      <c r="AD118" s="60"/>
      <c r="AE118" s="68">
        <v>0.99341279740158928</v>
      </c>
      <c r="AF118" s="68">
        <v>6.5872025984108134E-3</v>
      </c>
      <c r="AG118" s="60"/>
      <c r="AH118" s="62">
        <v>2088360.33</v>
      </c>
      <c r="AI118" s="61">
        <v>13847.67</v>
      </c>
      <c r="AJ118" s="60"/>
      <c r="AK118" s="69">
        <f t="shared" si="3"/>
        <v>28.8493125</v>
      </c>
    </row>
    <row r="119" spans="1:37" ht="15">
      <c r="A119" s="56" t="s">
        <v>222</v>
      </c>
      <c r="B119" s="57" t="str">
        <f>'[1]School Imp &amp; State Admin  '!D122</f>
        <v>NORTHWEST PUBLIC SCHOOLS</v>
      </c>
      <c r="C119" s="58">
        <v>138538</v>
      </c>
      <c r="D119" s="59">
        <v>114570</v>
      </c>
      <c r="E119" s="60"/>
      <c r="F119" s="61">
        <v>0</v>
      </c>
      <c r="G119" s="62">
        <v>0</v>
      </c>
      <c r="H119" s="61">
        <v>0</v>
      </c>
      <c r="I119" s="60"/>
      <c r="J119" s="63">
        <v>0</v>
      </c>
      <c r="K119" s="63">
        <v>0</v>
      </c>
      <c r="L119" s="64">
        <v>0</v>
      </c>
      <c r="M119" s="60"/>
      <c r="N119" s="65">
        <v>1539</v>
      </c>
      <c r="O119" s="66">
        <v>0</v>
      </c>
      <c r="P119" s="67">
        <v>1539</v>
      </c>
      <c r="Q119" s="60"/>
      <c r="R119" s="68">
        <v>1</v>
      </c>
      <c r="S119" s="68">
        <v>0</v>
      </c>
      <c r="T119" s="60"/>
      <c r="U119" s="62">
        <v>114570</v>
      </c>
      <c r="V119" s="62">
        <v>0</v>
      </c>
      <c r="W119" s="60"/>
      <c r="X119" s="69">
        <v>0</v>
      </c>
      <c r="Z119" s="65">
        <v>0</v>
      </c>
      <c r="AA119" s="65">
        <v>1539</v>
      </c>
      <c r="AB119" s="66">
        <v>0</v>
      </c>
      <c r="AC119" s="67">
        <v>1539</v>
      </c>
      <c r="AD119" s="60"/>
      <c r="AE119" s="68">
        <v>1</v>
      </c>
      <c r="AF119" s="68">
        <v>0</v>
      </c>
      <c r="AG119" s="60"/>
      <c r="AH119" s="62">
        <v>114570</v>
      </c>
      <c r="AI119" s="61">
        <v>0</v>
      </c>
      <c r="AJ119" s="60"/>
      <c r="AK119" s="69">
        <v>0</v>
      </c>
    </row>
    <row r="120" spans="1:37" ht="15">
      <c r="A120" s="56" t="s">
        <v>224</v>
      </c>
      <c r="B120" s="57" t="str">
        <f>'[1]School Imp &amp; State Admin  '!D123</f>
        <v>WOOD RIVER RURAL SCHOOLS</v>
      </c>
      <c r="C120" s="58">
        <v>102359</v>
      </c>
      <c r="D120" s="59">
        <v>84650</v>
      </c>
      <c r="E120" s="60"/>
      <c r="F120" s="61">
        <v>0</v>
      </c>
      <c r="G120" s="62">
        <v>0</v>
      </c>
      <c r="H120" s="61">
        <v>0</v>
      </c>
      <c r="I120" s="60"/>
      <c r="J120" s="63">
        <v>0</v>
      </c>
      <c r="K120" s="63">
        <v>0</v>
      </c>
      <c r="L120" s="64">
        <v>0</v>
      </c>
      <c r="M120" s="60"/>
      <c r="N120" s="65">
        <v>485</v>
      </c>
      <c r="O120" s="66">
        <v>0</v>
      </c>
      <c r="P120" s="67">
        <v>485</v>
      </c>
      <c r="Q120" s="60"/>
      <c r="R120" s="68">
        <v>1</v>
      </c>
      <c r="S120" s="68">
        <v>0</v>
      </c>
      <c r="T120" s="60"/>
      <c r="U120" s="62">
        <v>84650</v>
      </c>
      <c r="V120" s="62">
        <v>0</v>
      </c>
      <c r="W120" s="60"/>
      <c r="X120" s="69">
        <v>0</v>
      </c>
      <c r="Z120" s="65">
        <v>0</v>
      </c>
      <c r="AA120" s="65">
        <v>485</v>
      </c>
      <c r="AB120" s="66">
        <v>0</v>
      </c>
      <c r="AC120" s="67">
        <v>485</v>
      </c>
      <c r="AD120" s="60"/>
      <c r="AE120" s="68">
        <v>1</v>
      </c>
      <c r="AF120" s="68">
        <v>0</v>
      </c>
      <c r="AG120" s="60"/>
      <c r="AH120" s="62">
        <v>84650</v>
      </c>
      <c r="AI120" s="61">
        <v>0</v>
      </c>
      <c r="AJ120" s="60"/>
      <c r="AK120" s="69">
        <v>0</v>
      </c>
    </row>
    <row r="121" spans="1:37" ht="15">
      <c r="A121" s="56" t="s">
        <v>226</v>
      </c>
      <c r="B121" s="57" t="str">
        <f>'[1]School Imp &amp; State Admin  '!D124</f>
        <v>DONIPHAN-TRUMBULL PUBLIC SCHS</v>
      </c>
      <c r="C121" s="58">
        <v>40968</v>
      </c>
      <c r="D121" s="59">
        <v>33880</v>
      </c>
      <c r="E121" s="60"/>
      <c r="F121" s="61">
        <v>0</v>
      </c>
      <c r="G121" s="62">
        <v>0</v>
      </c>
      <c r="H121" s="61">
        <v>0</v>
      </c>
      <c r="I121" s="60"/>
      <c r="J121" s="63">
        <v>0</v>
      </c>
      <c r="K121" s="63">
        <v>0</v>
      </c>
      <c r="L121" s="64">
        <v>0</v>
      </c>
      <c r="M121" s="60"/>
      <c r="N121" s="65">
        <v>434</v>
      </c>
      <c r="O121" s="66">
        <v>0</v>
      </c>
      <c r="P121" s="67">
        <v>434</v>
      </c>
      <c r="Q121" s="60"/>
      <c r="R121" s="68">
        <v>1</v>
      </c>
      <c r="S121" s="68">
        <v>0</v>
      </c>
      <c r="T121" s="60"/>
      <c r="U121" s="62">
        <v>33880</v>
      </c>
      <c r="V121" s="62">
        <v>0</v>
      </c>
      <c r="W121" s="60"/>
      <c r="X121" s="69">
        <v>0</v>
      </c>
      <c r="Z121" s="65">
        <v>0</v>
      </c>
      <c r="AA121" s="65">
        <v>434</v>
      </c>
      <c r="AB121" s="66">
        <v>0</v>
      </c>
      <c r="AC121" s="67">
        <v>434</v>
      </c>
      <c r="AD121" s="60"/>
      <c r="AE121" s="68">
        <v>1</v>
      </c>
      <c r="AF121" s="68">
        <v>0</v>
      </c>
      <c r="AG121" s="60"/>
      <c r="AH121" s="62">
        <v>33880</v>
      </c>
      <c r="AI121" s="61">
        <v>0</v>
      </c>
      <c r="AJ121" s="60"/>
      <c r="AK121" s="69">
        <v>0</v>
      </c>
    </row>
    <row r="122" spans="1:37" ht="15">
      <c r="A122" s="56" t="s">
        <v>228</v>
      </c>
      <c r="B122" s="57" t="str">
        <f>'[1]School Imp &amp; State Admin  '!D125</f>
        <v>GILTNER PUBLIC SCHOOLS</v>
      </c>
      <c r="C122" s="58">
        <v>16789</v>
      </c>
      <c r="D122" s="59">
        <v>13884</v>
      </c>
      <c r="E122" s="60"/>
      <c r="F122" s="61">
        <v>0</v>
      </c>
      <c r="G122" s="62">
        <v>0</v>
      </c>
      <c r="H122" s="61">
        <v>0</v>
      </c>
      <c r="I122" s="60"/>
      <c r="J122" s="63">
        <v>0</v>
      </c>
      <c r="K122" s="63">
        <v>0</v>
      </c>
      <c r="L122" s="64">
        <v>0</v>
      </c>
      <c r="M122" s="60"/>
      <c r="N122" s="65">
        <v>189</v>
      </c>
      <c r="O122" s="66">
        <v>0</v>
      </c>
      <c r="P122" s="67">
        <v>189</v>
      </c>
      <c r="Q122" s="60"/>
      <c r="R122" s="68">
        <v>1</v>
      </c>
      <c r="S122" s="68">
        <v>0</v>
      </c>
      <c r="T122" s="60"/>
      <c r="U122" s="62">
        <v>13884</v>
      </c>
      <c r="V122" s="62">
        <v>0</v>
      </c>
      <c r="W122" s="60"/>
      <c r="X122" s="69">
        <v>0</v>
      </c>
      <c r="Z122" s="65">
        <v>0</v>
      </c>
      <c r="AA122" s="65">
        <v>189</v>
      </c>
      <c r="AB122" s="66">
        <v>0</v>
      </c>
      <c r="AC122" s="67">
        <v>189</v>
      </c>
      <c r="AD122" s="60"/>
      <c r="AE122" s="68">
        <v>1</v>
      </c>
      <c r="AF122" s="68">
        <v>0</v>
      </c>
      <c r="AG122" s="60"/>
      <c r="AH122" s="62">
        <v>13884</v>
      </c>
      <c r="AI122" s="61">
        <v>0</v>
      </c>
      <c r="AJ122" s="60"/>
      <c r="AK122" s="69">
        <v>0</v>
      </c>
    </row>
    <row r="123" spans="1:37" ht="15">
      <c r="A123" s="56" t="s">
        <v>230</v>
      </c>
      <c r="B123" s="57" t="str">
        <f>'[1]School Imp &amp; State Admin  '!D126</f>
        <v>HAMPTON PUBLIC SCHOOL</v>
      </c>
      <c r="C123" s="58">
        <v>14323</v>
      </c>
      <c r="D123" s="59">
        <v>11845</v>
      </c>
      <c r="E123" s="60"/>
      <c r="F123" s="61">
        <v>0</v>
      </c>
      <c r="G123" s="62">
        <v>1634</v>
      </c>
      <c r="H123" s="61">
        <v>-1633.802096519823</v>
      </c>
      <c r="I123" s="60"/>
      <c r="J123" s="63">
        <v>0</v>
      </c>
      <c r="K123" s="63">
        <v>0.13793103448275862</v>
      </c>
      <c r="L123" s="64">
        <v>-0.13793103448275862</v>
      </c>
      <c r="M123" s="60"/>
      <c r="N123" s="65">
        <v>150</v>
      </c>
      <c r="O123" s="66">
        <v>24</v>
      </c>
      <c r="P123" s="67">
        <v>174</v>
      </c>
      <c r="Q123" s="60"/>
      <c r="R123" s="68">
        <v>0.86206896551724133</v>
      </c>
      <c r="S123" s="68">
        <v>0.13793103448275862</v>
      </c>
      <c r="T123" s="60"/>
      <c r="U123" s="62">
        <v>10211</v>
      </c>
      <c r="V123" s="62">
        <v>1634</v>
      </c>
      <c r="W123" s="60"/>
      <c r="X123" s="69">
        <v>68.083333333333329</v>
      </c>
      <c r="Z123" s="65">
        <v>3</v>
      </c>
      <c r="AA123" s="65">
        <v>150</v>
      </c>
      <c r="AB123" s="66">
        <v>24</v>
      </c>
      <c r="AC123" s="67">
        <v>174</v>
      </c>
      <c r="AD123" s="60"/>
      <c r="AE123" s="68">
        <v>1</v>
      </c>
      <c r="AF123" s="68">
        <v>0</v>
      </c>
      <c r="AG123" s="60"/>
      <c r="AH123" s="62">
        <v>11845</v>
      </c>
      <c r="AI123" s="61">
        <v>0</v>
      </c>
      <c r="AJ123" s="60"/>
      <c r="AK123" s="69">
        <f t="shared" si="3"/>
        <v>0</v>
      </c>
    </row>
    <row r="124" spans="1:37" ht="15">
      <c r="A124" s="56" t="s">
        <v>232</v>
      </c>
      <c r="B124" s="57" t="str">
        <f>'[1]School Imp &amp; State Admin  '!D127</f>
        <v>AURORA PUBLIC SCHOOLS</v>
      </c>
      <c r="C124" s="58">
        <v>142284</v>
      </c>
      <c r="D124" s="59">
        <v>117668</v>
      </c>
      <c r="E124" s="60"/>
      <c r="F124" s="61">
        <v>0</v>
      </c>
      <c r="G124" s="62">
        <v>0</v>
      </c>
      <c r="H124" s="61">
        <v>0</v>
      </c>
      <c r="I124" s="60"/>
      <c r="J124" s="63">
        <v>0</v>
      </c>
      <c r="K124" s="63">
        <v>0</v>
      </c>
      <c r="L124" s="64">
        <v>0</v>
      </c>
      <c r="M124" s="60"/>
      <c r="N124" s="65">
        <v>1213</v>
      </c>
      <c r="O124" s="66">
        <v>0</v>
      </c>
      <c r="P124" s="67">
        <v>1213</v>
      </c>
      <c r="Q124" s="60"/>
      <c r="R124" s="68">
        <v>1</v>
      </c>
      <c r="S124" s="68">
        <v>0</v>
      </c>
      <c r="T124" s="60"/>
      <c r="U124" s="62">
        <v>117668</v>
      </c>
      <c r="V124" s="62">
        <v>0</v>
      </c>
      <c r="W124" s="60"/>
      <c r="X124" s="69">
        <v>0</v>
      </c>
      <c r="Z124" s="65">
        <v>0</v>
      </c>
      <c r="AA124" s="65">
        <v>1213</v>
      </c>
      <c r="AB124" s="66">
        <v>0</v>
      </c>
      <c r="AC124" s="67">
        <v>1213</v>
      </c>
      <c r="AD124" s="60"/>
      <c r="AE124" s="68">
        <v>1</v>
      </c>
      <c r="AF124" s="68">
        <v>0</v>
      </c>
      <c r="AG124" s="60"/>
      <c r="AH124" s="62">
        <v>117668</v>
      </c>
      <c r="AI124" s="61">
        <v>0</v>
      </c>
      <c r="AJ124" s="60"/>
      <c r="AK124" s="69">
        <v>0</v>
      </c>
    </row>
    <row r="125" spans="1:37" ht="15">
      <c r="A125" s="56" t="s">
        <v>234</v>
      </c>
      <c r="B125" s="57" t="str">
        <f>'[1]School Imp &amp; State Admin  '!D128</f>
        <v>ALMA PUBLIC SCHOOLS</v>
      </c>
      <c r="C125" s="58">
        <v>61603</v>
      </c>
      <c r="D125" s="59">
        <v>50945</v>
      </c>
      <c r="E125" s="60"/>
      <c r="F125" s="61">
        <v>0</v>
      </c>
      <c r="G125" s="62">
        <v>0</v>
      </c>
      <c r="H125" s="61">
        <v>0</v>
      </c>
      <c r="I125" s="60"/>
      <c r="J125" s="63">
        <v>0</v>
      </c>
      <c r="K125" s="63">
        <v>0</v>
      </c>
      <c r="L125" s="64">
        <v>0</v>
      </c>
      <c r="M125" s="60"/>
      <c r="N125" s="65">
        <v>339</v>
      </c>
      <c r="O125" s="66">
        <v>0</v>
      </c>
      <c r="P125" s="67">
        <v>339</v>
      </c>
      <c r="Q125" s="60"/>
      <c r="R125" s="68">
        <v>1</v>
      </c>
      <c r="S125" s="68">
        <v>0</v>
      </c>
      <c r="T125" s="60"/>
      <c r="U125" s="62">
        <v>50945</v>
      </c>
      <c r="V125" s="62">
        <v>0</v>
      </c>
      <c r="W125" s="60"/>
      <c r="X125" s="69">
        <v>0</v>
      </c>
      <c r="Z125" s="65">
        <v>0</v>
      </c>
      <c r="AA125" s="65">
        <v>339</v>
      </c>
      <c r="AB125" s="66">
        <v>0</v>
      </c>
      <c r="AC125" s="67">
        <v>339</v>
      </c>
      <c r="AD125" s="60"/>
      <c r="AE125" s="68">
        <v>1</v>
      </c>
      <c r="AF125" s="68">
        <v>0</v>
      </c>
      <c r="AG125" s="60"/>
      <c r="AH125" s="62">
        <v>50945</v>
      </c>
      <c r="AI125" s="61">
        <v>0</v>
      </c>
      <c r="AJ125" s="60"/>
      <c r="AK125" s="69">
        <v>0</v>
      </c>
    </row>
    <row r="126" spans="1:37" ht="15">
      <c r="A126" s="56" t="s">
        <v>236</v>
      </c>
      <c r="B126" s="57" t="str">
        <f>'[1]School Imp &amp; State Admin  '!D129</f>
        <v>HAYES CENTER PUBLIC SCHOOLS</v>
      </c>
      <c r="C126" s="58">
        <v>36596</v>
      </c>
      <c r="D126" s="59">
        <v>30265</v>
      </c>
      <c r="E126" s="60"/>
      <c r="F126" s="61">
        <v>0</v>
      </c>
      <c r="G126" s="62">
        <v>0</v>
      </c>
      <c r="H126" s="61">
        <v>0</v>
      </c>
      <c r="I126" s="60"/>
      <c r="J126" s="63">
        <v>0</v>
      </c>
      <c r="K126" s="63">
        <v>0</v>
      </c>
      <c r="L126" s="64">
        <v>0</v>
      </c>
      <c r="M126" s="60"/>
      <c r="N126" s="65">
        <v>103</v>
      </c>
      <c r="O126" s="66">
        <v>0</v>
      </c>
      <c r="P126" s="67">
        <v>103</v>
      </c>
      <c r="Q126" s="60"/>
      <c r="R126" s="68">
        <v>1</v>
      </c>
      <c r="S126" s="68">
        <v>0</v>
      </c>
      <c r="T126" s="60"/>
      <c r="U126" s="62">
        <v>30265</v>
      </c>
      <c r="V126" s="62">
        <v>0</v>
      </c>
      <c r="W126" s="60"/>
      <c r="X126" s="69">
        <v>0</v>
      </c>
      <c r="Z126" s="65">
        <v>0</v>
      </c>
      <c r="AA126" s="65">
        <v>103</v>
      </c>
      <c r="AB126" s="66">
        <v>0</v>
      </c>
      <c r="AC126" s="67">
        <v>103</v>
      </c>
      <c r="AD126" s="60"/>
      <c r="AE126" s="68">
        <v>1</v>
      </c>
      <c r="AF126" s="68">
        <v>0</v>
      </c>
      <c r="AG126" s="60"/>
      <c r="AH126" s="62">
        <v>30265</v>
      </c>
      <c r="AI126" s="61">
        <v>0</v>
      </c>
      <c r="AJ126" s="60"/>
      <c r="AK126" s="69">
        <v>0</v>
      </c>
    </row>
    <row r="127" spans="1:37" ht="15">
      <c r="A127" s="56" t="s">
        <v>238</v>
      </c>
      <c r="B127" s="57" t="str">
        <f>'[1]School Imp &amp; State Admin  '!D130</f>
        <v>HITCHCOCK CO SCH SYSTEM</v>
      </c>
      <c r="C127" s="58">
        <v>69784</v>
      </c>
      <c r="D127" s="59">
        <v>57711</v>
      </c>
      <c r="E127" s="60"/>
      <c r="F127" s="61">
        <v>0</v>
      </c>
      <c r="G127" s="62">
        <v>0</v>
      </c>
      <c r="H127" s="61">
        <v>0</v>
      </c>
      <c r="I127" s="60"/>
      <c r="J127" s="63">
        <v>0</v>
      </c>
      <c r="K127" s="63">
        <v>0</v>
      </c>
      <c r="L127" s="64">
        <v>0</v>
      </c>
      <c r="M127" s="60"/>
      <c r="N127" s="65">
        <v>270</v>
      </c>
      <c r="O127" s="66">
        <v>0</v>
      </c>
      <c r="P127" s="67">
        <v>270</v>
      </c>
      <c r="Q127" s="60"/>
      <c r="R127" s="68">
        <v>1</v>
      </c>
      <c r="S127" s="68">
        <v>0</v>
      </c>
      <c r="T127" s="60"/>
      <c r="U127" s="62">
        <v>57711</v>
      </c>
      <c r="V127" s="62">
        <v>0</v>
      </c>
      <c r="W127" s="60"/>
      <c r="X127" s="69">
        <v>0</v>
      </c>
      <c r="Z127" s="65">
        <v>0</v>
      </c>
      <c r="AA127" s="65">
        <v>270</v>
      </c>
      <c r="AB127" s="66">
        <v>0</v>
      </c>
      <c r="AC127" s="67">
        <v>270</v>
      </c>
      <c r="AD127" s="60"/>
      <c r="AE127" s="68">
        <v>1</v>
      </c>
      <c r="AF127" s="68">
        <v>0</v>
      </c>
      <c r="AG127" s="60"/>
      <c r="AH127" s="62">
        <v>57711</v>
      </c>
      <c r="AI127" s="61">
        <v>0</v>
      </c>
      <c r="AJ127" s="60"/>
      <c r="AK127" s="69">
        <v>0</v>
      </c>
    </row>
    <row r="128" spans="1:37" ht="15">
      <c r="A128" s="56" t="s">
        <v>240</v>
      </c>
      <c r="B128" s="57" t="str">
        <f>'[1]School Imp &amp; State Admin  '!D131</f>
        <v>O'NEILL PUBLIC SCHOOLS</v>
      </c>
      <c r="C128" s="58">
        <v>173114</v>
      </c>
      <c r="D128" s="59">
        <v>143165</v>
      </c>
      <c r="E128" s="60"/>
      <c r="F128" s="61">
        <v>10737.35</v>
      </c>
      <c r="G128" s="62">
        <v>28633</v>
      </c>
      <c r="H128" s="61">
        <v>-17895.570714832946</v>
      </c>
      <c r="I128" s="60"/>
      <c r="J128" s="63">
        <v>7.5000033052427265E-2</v>
      </c>
      <c r="K128" s="63">
        <v>0.2</v>
      </c>
      <c r="L128" s="64">
        <v>-0.12499996694757275</v>
      </c>
      <c r="M128" s="60"/>
      <c r="N128" s="65">
        <v>744</v>
      </c>
      <c r="O128" s="66">
        <v>186</v>
      </c>
      <c r="P128" s="67">
        <v>930</v>
      </c>
      <c r="Q128" s="60"/>
      <c r="R128" s="68">
        <v>0.8</v>
      </c>
      <c r="S128" s="68">
        <v>0.2</v>
      </c>
      <c r="T128" s="60"/>
      <c r="U128" s="62">
        <v>114532</v>
      </c>
      <c r="V128" s="62">
        <v>28633</v>
      </c>
      <c r="W128" s="60"/>
      <c r="X128" s="69">
        <v>153.94086021505376</v>
      </c>
      <c r="Z128" s="65">
        <v>33</v>
      </c>
      <c r="AA128" s="65">
        <v>744</v>
      </c>
      <c r="AB128" s="66">
        <v>186</v>
      </c>
      <c r="AC128" s="67">
        <v>930</v>
      </c>
      <c r="AD128" s="60"/>
      <c r="AE128" s="68">
        <v>0.92500017462368589</v>
      </c>
      <c r="AF128" s="68">
        <v>7.4999825376314042E-2</v>
      </c>
      <c r="AG128" s="60"/>
      <c r="AH128" s="62">
        <v>132427.65</v>
      </c>
      <c r="AI128" s="61">
        <v>10737.35</v>
      </c>
      <c r="AJ128" s="60"/>
      <c r="AK128" s="69">
        <f t="shared" si="3"/>
        <v>57.72768817204301</v>
      </c>
    </row>
    <row r="129" spans="1:37" ht="15">
      <c r="A129" s="56" t="s">
        <v>242</v>
      </c>
      <c r="B129" s="57" t="str">
        <f>'[1]School Imp &amp; State Admin  '!D132</f>
        <v>EWING PUBLIC SCHOOLS</v>
      </c>
      <c r="C129" s="58">
        <v>30150</v>
      </c>
      <c r="D129" s="59">
        <v>24934</v>
      </c>
      <c r="E129" s="60"/>
      <c r="F129" s="61">
        <v>0</v>
      </c>
      <c r="G129" s="62">
        <v>0</v>
      </c>
      <c r="H129" s="61">
        <v>0</v>
      </c>
      <c r="I129" s="60"/>
      <c r="J129" s="63">
        <v>0</v>
      </c>
      <c r="K129" s="63">
        <v>0</v>
      </c>
      <c r="L129" s="64">
        <v>0</v>
      </c>
      <c r="M129" s="60"/>
      <c r="N129" s="65">
        <v>129</v>
      </c>
      <c r="O129" s="66">
        <v>0</v>
      </c>
      <c r="P129" s="67">
        <v>129</v>
      </c>
      <c r="Q129" s="60"/>
      <c r="R129" s="68">
        <v>1</v>
      </c>
      <c r="S129" s="68">
        <v>0</v>
      </c>
      <c r="T129" s="60"/>
      <c r="U129" s="62">
        <v>24934</v>
      </c>
      <c r="V129" s="62">
        <v>0</v>
      </c>
      <c r="W129" s="60"/>
      <c r="X129" s="69">
        <v>0</v>
      </c>
      <c r="Z129" s="65">
        <v>0</v>
      </c>
      <c r="AA129" s="65">
        <v>129</v>
      </c>
      <c r="AB129" s="66">
        <v>0</v>
      </c>
      <c r="AC129" s="67">
        <v>129</v>
      </c>
      <c r="AD129" s="60"/>
      <c r="AE129" s="68">
        <v>1</v>
      </c>
      <c r="AF129" s="68">
        <v>0</v>
      </c>
      <c r="AG129" s="60"/>
      <c r="AH129" s="62">
        <v>24934</v>
      </c>
      <c r="AI129" s="61">
        <v>0</v>
      </c>
      <c r="AJ129" s="60"/>
      <c r="AK129" s="69">
        <v>0</v>
      </c>
    </row>
    <row r="130" spans="1:37" ht="15">
      <c r="A130" s="56" t="s">
        <v>244</v>
      </c>
      <c r="B130" s="57" t="str">
        <f>'[1]School Imp &amp; State Admin  '!D133</f>
        <v>STUART PUBLIC SCHOOLS</v>
      </c>
      <c r="C130" s="58">
        <v>27188</v>
      </c>
      <c r="D130" s="59">
        <v>22484</v>
      </c>
      <c r="E130" s="60"/>
      <c r="F130" s="61">
        <v>0</v>
      </c>
      <c r="G130" s="62">
        <v>0</v>
      </c>
      <c r="H130" s="61">
        <v>0</v>
      </c>
      <c r="I130" s="60"/>
      <c r="J130" s="63">
        <v>0</v>
      </c>
      <c r="K130" s="63">
        <v>0</v>
      </c>
      <c r="L130" s="64">
        <v>0</v>
      </c>
      <c r="M130" s="60"/>
      <c r="N130" s="65">
        <v>159</v>
      </c>
      <c r="O130" s="66">
        <v>0</v>
      </c>
      <c r="P130" s="67">
        <v>159</v>
      </c>
      <c r="Q130" s="60"/>
      <c r="R130" s="68">
        <v>1</v>
      </c>
      <c r="S130" s="68">
        <v>0</v>
      </c>
      <c r="T130" s="60"/>
      <c r="U130" s="62">
        <v>22484</v>
      </c>
      <c r="V130" s="62">
        <v>0</v>
      </c>
      <c r="W130" s="60"/>
      <c r="X130" s="69">
        <v>0</v>
      </c>
      <c r="Z130" s="65">
        <v>0</v>
      </c>
      <c r="AA130" s="65">
        <v>159</v>
      </c>
      <c r="AB130" s="66">
        <v>0</v>
      </c>
      <c r="AC130" s="67">
        <v>159</v>
      </c>
      <c r="AD130" s="60"/>
      <c r="AE130" s="68">
        <v>1</v>
      </c>
      <c r="AF130" s="68">
        <v>0</v>
      </c>
      <c r="AG130" s="60"/>
      <c r="AH130" s="62">
        <v>22484</v>
      </c>
      <c r="AI130" s="61">
        <v>0</v>
      </c>
      <c r="AJ130" s="60"/>
      <c r="AK130" s="69">
        <v>0</v>
      </c>
    </row>
    <row r="131" spans="1:37" ht="15">
      <c r="A131" s="56" t="s">
        <v>246</v>
      </c>
      <c r="B131" s="57" t="str">
        <f>'[1]School Imp &amp; State Admin  '!D134</f>
        <v>CHAMBERS PUBLIC SCHOOLS</v>
      </c>
      <c r="C131" s="58">
        <v>17125</v>
      </c>
      <c r="D131" s="59">
        <v>14162</v>
      </c>
      <c r="E131" s="60"/>
      <c r="F131" s="61">
        <v>0</v>
      </c>
      <c r="G131" s="62">
        <v>0</v>
      </c>
      <c r="H131" s="61">
        <v>0</v>
      </c>
      <c r="I131" s="60"/>
      <c r="J131" s="63">
        <v>0</v>
      </c>
      <c r="K131" s="63">
        <v>0</v>
      </c>
      <c r="L131" s="64">
        <v>0</v>
      </c>
      <c r="M131" s="60"/>
      <c r="N131" s="65">
        <v>132</v>
      </c>
      <c r="O131" s="66">
        <v>0</v>
      </c>
      <c r="P131" s="67">
        <v>132</v>
      </c>
      <c r="Q131" s="60"/>
      <c r="R131" s="68">
        <v>1</v>
      </c>
      <c r="S131" s="68">
        <v>0</v>
      </c>
      <c r="T131" s="60"/>
      <c r="U131" s="62">
        <v>14162</v>
      </c>
      <c r="V131" s="62">
        <v>0</v>
      </c>
      <c r="W131" s="60"/>
      <c r="X131" s="69">
        <v>0</v>
      </c>
      <c r="Z131" s="65">
        <v>0</v>
      </c>
      <c r="AA131" s="65">
        <v>132</v>
      </c>
      <c r="AB131" s="66">
        <v>0</v>
      </c>
      <c r="AC131" s="67">
        <v>132</v>
      </c>
      <c r="AD131" s="60"/>
      <c r="AE131" s="68">
        <v>1</v>
      </c>
      <c r="AF131" s="68">
        <v>0</v>
      </c>
      <c r="AG131" s="60"/>
      <c r="AH131" s="62">
        <v>14162</v>
      </c>
      <c r="AI131" s="61">
        <v>0</v>
      </c>
      <c r="AJ131" s="60"/>
      <c r="AK131" s="69">
        <v>0</v>
      </c>
    </row>
    <row r="132" spans="1:37" ht="15">
      <c r="A132" s="56" t="s">
        <v>248</v>
      </c>
      <c r="B132" s="57" t="str">
        <f>'[1]School Imp &amp; State Admin  '!D135</f>
        <v>WEST HOLT PUBLIC SCHOOLS</v>
      </c>
      <c r="C132" s="58">
        <v>71676</v>
      </c>
      <c r="D132" s="59">
        <v>59276</v>
      </c>
      <c r="E132" s="60"/>
      <c r="F132" s="61">
        <v>3204.1</v>
      </c>
      <c r="G132" s="62">
        <v>5352</v>
      </c>
      <c r="H132" s="61">
        <v>-2148.1142448033274</v>
      </c>
      <c r="I132" s="60"/>
      <c r="J132" s="63">
        <v>5.4054124488740037E-2</v>
      </c>
      <c r="K132" s="63">
        <v>9.0293453724604983E-2</v>
      </c>
      <c r="L132" s="64">
        <v>-3.6239329235864946E-2</v>
      </c>
      <c r="M132" s="60"/>
      <c r="N132" s="65">
        <v>403</v>
      </c>
      <c r="O132" s="66">
        <v>40</v>
      </c>
      <c r="P132" s="67">
        <v>443</v>
      </c>
      <c r="Q132" s="60"/>
      <c r="R132" s="68">
        <v>0.90970654627539504</v>
      </c>
      <c r="S132" s="68">
        <v>9.0293453724604969E-2</v>
      </c>
      <c r="T132" s="60"/>
      <c r="U132" s="62">
        <v>53924</v>
      </c>
      <c r="V132" s="62">
        <v>5352</v>
      </c>
      <c r="W132" s="60"/>
      <c r="X132" s="69">
        <v>133.80000000000001</v>
      </c>
      <c r="Z132" s="65">
        <v>10</v>
      </c>
      <c r="AA132" s="65">
        <v>403</v>
      </c>
      <c r="AB132" s="66">
        <v>40</v>
      </c>
      <c r="AC132" s="67">
        <v>443</v>
      </c>
      <c r="AD132" s="60"/>
      <c r="AE132" s="68">
        <v>0.94594608273162839</v>
      </c>
      <c r="AF132" s="68">
        <v>5.4053917268371686E-2</v>
      </c>
      <c r="AG132" s="60"/>
      <c r="AH132" s="62">
        <v>56071.9</v>
      </c>
      <c r="AI132" s="61">
        <v>3204.1</v>
      </c>
      <c r="AJ132" s="60"/>
      <c r="AK132" s="69">
        <f t="shared" si="3"/>
        <v>80.102499999999992</v>
      </c>
    </row>
    <row r="133" spans="1:37" ht="15">
      <c r="A133" s="56" t="s">
        <v>250</v>
      </c>
      <c r="B133" s="57" t="str">
        <f>'[1]School Imp &amp; State Admin  '!D136</f>
        <v>MULLEN PUBLIC SCHOOLS</v>
      </c>
      <c r="C133" s="58">
        <v>21726</v>
      </c>
      <c r="D133" s="59">
        <v>17967</v>
      </c>
      <c r="E133" s="60"/>
      <c r="F133" s="61">
        <v>0</v>
      </c>
      <c r="G133" s="62">
        <v>0</v>
      </c>
      <c r="H133" s="61">
        <v>0</v>
      </c>
      <c r="I133" s="60"/>
      <c r="J133" s="63">
        <v>0</v>
      </c>
      <c r="K133" s="63">
        <v>0</v>
      </c>
      <c r="L133" s="64">
        <v>0</v>
      </c>
      <c r="M133" s="60"/>
      <c r="N133" s="65">
        <v>162</v>
      </c>
      <c r="O133" s="66">
        <v>0</v>
      </c>
      <c r="P133" s="67">
        <v>162</v>
      </c>
      <c r="Q133" s="60"/>
      <c r="R133" s="68">
        <v>1</v>
      </c>
      <c r="S133" s="68">
        <v>0</v>
      </c>
      <c r="T133" s="60"/>
      <c r="U133" s="62">
        <v>17967</v>
      </c>
      <c r="V133" s="62">
        <v>0</v>
      </c>
      <c r="W133" s="60"/>
      <c r="X133" s="69">
        <v>0</v>
      </c>
      <c r="Z133" s="65">
        <v>0</v>
      </c>
      <c r="AA133" s="65">
        <v>162</v>
      </c>
      <c r="AB133" s="66">
        <v>0</v>
      </c>
      <c r="AC133" s="67">
        <v>162</v>
      </c>
      <c r="AD133" s="60"/>
      <c r="AE133" s="68">
        <v>1</v>
      </c>
      <c r="AF133" s="68">
        <v>0</v>
      </c>
      <c r="AG133" s="60"/>
      <c r="AH133" s="62">
        <v>17967</v>
      </c>
      <c r="AI133" s="61">
        <v>0</v>
      </c>
      <c r="AJ133" s="60"/>
      <c r="AK133" s="69">
        <v>0</v>
      </c>
    </row>
    <row r="134" spans="1:37" ht="15">
      <c r="A134" s="56" t="s">
        <v>252</v>
      </c>
      <c r="B134" s="57" t="str">
        <f>'[1]School Imp &amp; State Admin  '!D137</f>
        <v>ST PAUL PUBLIC SCHOOLS</v>
      </c>
      <c r="C134" s="58">
        <v>77209</v>
      </c>
      <c r="D134" s="59">
        <v>63852</v>
      </c>
      <c r="E134" s="60"/>
      <c r="F134" s="61">
        <v>0</v>
      </c>
      <c r="G134" s="62">
        <v>0</v>
      </c>
      <c r="H134" s="61">
        <v>0</v>
      </c>
      <c r="I134" s="60"/>
      <c r="J134" s="63">
        <v>0</v>
      </c>
      <c r="K134" s="63">
        <v>0</v>
      </c>
      <c r="L134" s="64">
        <v>0</v>
      </c>
      <c r="M134" s="60"/>
      <c r="N134" s="65">
        <v>655</v>
      </c>
      <c r="O134" s="66">
        <v>0</v>
      </c>
      <c r="P134" s="67">
        <v>655</v>
      </c>
      <c r="Q134" s="60"/>
      <c r="R134" s="68">
        <v>1</v>
      </c>
      <c r="S134" s="68">
        <v>0</v>
      </c>
      <c r="T134" s="60"/>
      <c r="U134" s="62">
        <v>63852</v>
      </c>
      <c r="V134" s="62">
        <v>0</v>
      </c>
      <c r="W134" s="60"/>
      <c r="X134" s="69">
        <v>0</v>
      </c>
      <c r="Z134" s="65">
        <v>0</v>
      </c>
      <c r="AA134" s="65">
        <v>655</v>
      </c>
      <c r="AB134" s="66">
        <v>0</v>
      </c>
      <c r="AC134" s="67">
        <v>655</v>
      </c>
      <c r="AD134" s="60"/>
      <c r="AE134" s="68">
        <v>1</v>
      </c>
      <c r="AF134" s="68">
        <v>0</v>
      </c>
      <c r="AG134" s="60"/>
      <c r="AH134" s="62">
        <v>63852</v>
      </c>
      <c r="AI134" s="61">
        <v>0</v>
      </c>
      <c r="AJ134" s="60"/>
      <c r="AK134" s="69">
        <v>0</v>
      </c>
    </row>
    <row r="135" spans="1:37" ht="15">
      <c r="A135" s="56" t="s">
        <v>254</v>
      </c>
      <c r="B135" s="57" t="str">
        <f>'[1]School Imp &amp; State Admin  '!D138</f>
        <v>CENTURA PUBLIC SCHOOLS</v>
      </c>
      <c r="C135" s="58">
        <v>65022</v>
      </c>
      <c r="D135" s="59">
        <v>53773</v>
      </c>
      <c r="E135" s="60"/>
      <c r="F135" s="61">
        <v>0</v>
      </c>
      <c r="G135" s="62">
        <v>4995</v>
      </c>
      <c r="H135" s="61">
        <v>-4994.7197868695102</v>
      </c>
      <c r="I135" s="60"/>
      <c r="J135" s="63">
        <v>0</v>
      </c>
      <c r="K135" s="63">
        <v>9.2885375494071151E-2</v>
      </c>
      <c r="L135" s="64">
        <v>-9.2885375494071151E-2</v>
      </c>
      <c r="M135" s="60"/>
      <c r="N135" s="65">
        <v>459</v>
      </c>
      <c r="O135" s="66">
        <v>47</v>
      </c>
      <c r="P135" s="67">
        <v>506</v>
      </c>
      <c r="Q135" s="60"/>
      <c r="R135" s="68">
        <v>0.90711462450592883</v>
      </c>
      <c r="S135" s="68">
        <v>9.2885375494071151E-2</v>
      </c>
      <c r="T135" s="60"/>
      <c r="U135" s="62">
        <v>48778</v>
      </c>
      <c r="V135" s="62">
        <v>4995</v>
      </c>
      <c r="W135" s="60"/>
      <c r="X135" s="69">
        <v>106.27659574468085</v>
      </c>
      <c r="Z135" s="65">
        <v>0</v>
      </c>
      <c r="AA135" s="65">
        <v>459</v>
      </c>
      <c r="AB135" s="66">
        <v>47</v>
      </c>
      <c r="AC135" s="67">
        <v>506</v>
      </c>
      <c r="AD135" s="60"/>
      <c r="AE135" s="68">
        <v>1</v>
      </c>
      <c r="AF135" s="68">
        <v>0</v>
      </c>
      <c r="AG135" s="60"/>
      <c r="AH135" s="62">
        <v>53773</v>
      </c>
      <c r="AI135" s="61">
        <v>0</v>
      </c>
      <c r="AJ135" s="60"/>
      <c r="AK135" s="69">
        <f t="shared" si="3"/>
        <v>0</v>
      </c>
    </row>
    <row r="136" spans="1:37" ht="15">
      <c r="A136" s="56" t="s">
        <v>256</v>
      </c>
      <c r="B136" s="57" t="str">
        <f>'[1]School Imp &amp; State Admin  '!D139</f>
        <v>ELBA PUBLIC SCHOOLS</v>
      </c>
      <c r="C136" s="58">
        <v>29577</v>
      </c>
      <c r="D136" s="59">
        <v>24460</v>
      </c>
      <c r="E136" s="60"/>
      <c r="F136" s="61">
        <v>0</v>
      </c>
      <c r="G136" s="62">
        <v>0</v>
      </c>
      <c r="H136" s="61">
        <v>0</v>
      </c>
      <c r="I136" s="60"/>
      <c r="J136" s="63">
        <v>0</v>
      </c>
      <c r="K136" s="63">
        <v>0</v>
      </c>
      <c r="L136" s="64">
        <v>0</v>
      </c>
      <c r="M136" s="60"/>
      <c r="N136" s="65">
        <v>103</v>
      </c>
      <c r="O136" s="66">
        <v>0</v>
      </c>
      <c r="P136" s="67">
        <v>103</v>
      </c>
      <c r="Q136" s="60"/>
      <c r="R136" s="68">
        <v>1</v>
      </c>
      <c r="S136" s="68">
        <v>0</v>
      </c>
      <c r="T136" s="60"/>
      <c r="U136" s="62">
        <v>24460</v>
      </c>
      <c r="V136" s="62">
        <v>0</v>
      </c>
      <c r="W136" s="60"/>
      <c r="X136" s="69">
        <v>0</v>
      </c>
      <c r="Z136" s="65">
        <v>0</v>
      </c>
      <c r="AA136" s="65">
        <v>103</v>
      </c>
      <c r="AB136" s="66">
        <v>0</v>
      </c>
      <c r="AC136" s="67">
        <v>103</v>
      </c>
      <c r="AD136" s="60"/>
      <c r="AE136" s="68">
        <v>1</v>
      </c>
      <c r="AF136" s="68">
        <v>0</v>
      </c>
      <c r="AG136" s="60"/>
      <c r="AH136" s="62">
        <v>24460</v>
      </c>
      <c r="AI136" s="61">
        <v>0</v>
      </c>
      <c r="AJ136" s="60"/>
      <c r="AK136" s="69">
        <v>0</v>
      </c>
    </row>
    <row r="137" spans="1:37" ht="15">
      <c r="A137" s="56" t="s">
        <v>258</v>
      </c>
      <c r="B137" s="57" t="str">
        <f>'[1]School Imp &amp; State Admin  '!D140</f>
        <v>FAIRBURY PUBLIC SCHOOLS</v>
      </c>
      <c r="C137" s="58">
        <v>186277</v>
      </c>
      <c r="D137" s="59">
        <v>154050</v>
      </c>
      <c r="E137" s="60"/>
      <c r="F137" s="61">
        <v>0</v>
      </c>
      <c r="G137" s="62">
        <v>0</v>
      </c>
      <c r="H137" s="61">
        <v>0</v>
      </c>
      <c r="I137" s="60"/>
      <c r="J137" s="63">
        <v>0</v>
      </c>
      <c r="K137" s="63">
        <v>0</v>
      </c>
      <c r="L137" s="64">
        <v>0</v>
      </c>
      <c r="M137" s="60"/>
      <c r="N137" s="65">
        <v>820</v>
      </c>
      <c r="O137" s="66">
        <v>0</v>
      </c>
      <c r="P137" s="67">
        <v>820</v>
      </c>
      <c r="Q137" s="60"/>
      <c r="R137" s="68">
        <v>1</v>
      </c>
      <c r="S137" s="68">
        <v>0</v>
      </c>
      <c r="T137" s="60"/>
      <c r="U137" s="62">
        <v>154050</v>
      </c>
      <c r="V137" s="62">
        <v>0</v>
      </c>
      <c r="W137" s="60"/>
      <c r="X137" s="69">
        <v>0</v>
      </c>
      <c r="Z137" s="65">
        <v>0</v>
      </c>
      <c r="AA137" s="65">
        <v>820</v>
      </c>
      <c r="AB137" s="66">
        <v>0</v>
      </c>
      <c r="AC137" s="67">
        <v>820</v>
      </c>
      <c r="AD137" s="60"/>
      <c r="AE137" s="68">
        <v>1</v>
      </c>
      <c r="AF137" s="68">
        <v>0</v>
      </c>
      <c r="AG137" s="60"/>
      <c r="AH137" s="62">
        <v>154050</v>
      </c>
      <c r="AI137" s="61">
        <v>0</v>
      </c>
      <c r="AJ137" s="60"/>
      <c r="AK137" s="69">
        <v>0</v>
      </c>
    </row>
    <row r="138" spans="1:37" ht="15">
      <c r="A138" s="56" t="s">
        <v>260</v>
      </c>
      <c r="B138" s="57" t="str">
        <f>'[1]School Imp &amp; State Admin  '!D141</f>
        <v>TRI COUNTY PUBLIC SCHOOLS</v>
      </c>
      <c r="C138" s="58">
        <v>44714</v>
      </c>
      <c r="D138" s="59">
        <v>36978</v>
      </c>
      <c r="E138" s="60"/>
      <c r="F138" s="61">
        <v>532.05999999999995</v>
      </c>
      <c r="G138" s="62">
        <v>4163</v>
      </c>
      <c r="H138" s="61">
        <v>-3631.0602954826013</v>
      </c>
      <c r="I138" s="60"/>
      <c r="J138" s="63">
        <v>1.438843714580745E-2</v>
      </c>
      <c r="K138" s="63">
        <v>0.11258278145695363</v>
      </c>
      <c r="L138" s="64">
        <v>-9.8194344311146181E-2</v>
      </c>
      <c r="M138" s="60"/>
      <c r="N138" s="65">
        <v>402</v>
      </c>
      <c r="O138" s="66">
        <v>51</v>
      </c>
      <c r="P138" s="67">
        <v>453</v>
      </c>
      <c r="Q138" s="60"/>
      <c r="R138" s="68">
        <v>0.88741721854304634</v>
      </c>
      <c r="S138" s="68">
        <v>0.11258278145695365</v>
      </c>
      <c r="T138" s="60"/>
      <c r="U138" s="62">
        <v>32815</v>
      </c>
      <c r="V138" s="62">
        <v>4163</v>
      </c>
      <c r="W138" s="60"/>
      <c r="X138" s="69">
        <v>81.627450980392155</v>
      </c>
      <c r="Z138" s="65">
        <v>2</v>
      </c>
      <c r="AA138" s="65">
        <v>402</v>
      </c>
      <c r="AB138" s="66">
        <v>51</v>
      </c>
      <c r="AC138" s="67">
        <v>453</v>
      </c>
      <c r="AD138" s="60"/>
      <c r="AE138" s="68">
        <v>0.98561144464276063</v>
      </c>
      <c r="AF138" s="68">
        <v>1.4388555357239438E-2</v>
      </c>
      <c r="AG138" s="60"/>
      <c r="AH138" s="62">
        <v>36445.94</v>
      </c>
      <c r="AI138" s="61">
        <v>532.05999999999995</v>
      </c>
      <c r="AJ138" s="60"/>
      <c r="AK138" s="69">
        <f t="shared" si="3"/>
        <v>10.432549019607842</v>
      </c>
    </row>
    <row r="139" spans="1:37" ht="15">
      <c r="A139" s="56" t="s">
        <v>262</v>
      </c>
      <c r="B139" s="57" t="str">
        <f>'[1]School Imp &amp; State Admin  '!D142</f>
        <v>MERIDIAN PUBLIC SCHOOLS</v>
      </c>
      <c r="C139" s="58">
        <v>54184</v>
      </c>
      <c r="D139" s="59">
        <v>44810</v>
      </c>
      <c r="E139" s="60"/>
      <c r="F139" s="61">
        <v>0</v>
      </c>
      <c r="G139" s="62">
        <v>0</v>
      </c>
      <c r="H139" s="61">
        <v>0</v>
      </c>
      <c r="I139" s="60"/>
      <c r="J139" s="63">
        <v>0</v>
      </c>
      <c r="K139" s="63">
        <v>0</v>
      </c>
      <c r="L139" s="64">
        <v>0</v>
      </c>
      <c r="M139" s="60"/>
      <c r="N139" s="65">
        <v>215</v>
      </c>
      <c r="O139" s="66">
        <v>0</v>
      </c>
      <c r="P139" s="67">
        <v>215</v>
      </c>
      <c r="Q139" s="60"/>
      <c r="R139" s="68">
        <v>1</v>
      </c>
      <c r="S139" s="68">
        <v>0</v>
      </c>
      <c r="T139" s="60"/>
      <c r="U139" s="62">
        <v>44810</v>
      </c>
      <c r="V139" s="62">
        <v>0</v>
      </c>
      <c r="W139" s="60"/>
      <c r="X139" s="69">
        <v>0</v>
      </c>
      <c r="Z139" s="65">
        <v>0</v>
      </c>
      <c r="AA139" s="65">
        <v>215</v>
      </c>
      <c r="AB139" s="66">
        <v>0</v>
      </c>
      <c r="AC139" s="67">
        <v>215</v>
      </c>
      <c r="AD139" s="60"/>
      <c r="AE139" s="68">
        <v>1</v>
      </c>
      <c r="AF139" s="68">
        <v>0</v>
      </c>
      <c r="AG139" s="60"/>
      <c r="AH139" s="62">
        <v>44810</v>
      </c>
      <c r="AI139" s="61">
        <v>0</v>
      </c>
      <c r="AJ139" s="60"/>
      <c r="AK139" s="69">
        <v>0</v>
      </c>
    </row>
    <row r="140" spans="1:37" ht="15">
      <c r="A140" s="56" t="s">
        <v>264</v>
      </c>
      <c r="B140" s="57" t="str">
        <f>'[1]School Imp &amp; State Admin  '!D143</f>
        <v>STERLING PUBLIC SCHOOLS</v>
      </c>
      <c r="C140" s="58">
        <v>22425</v>
      </c>
      <c r="D140" s="59">
        <v>18545</v>
      </c>
      <c r="E140" s="60"/>
      <c r="F140" s="61">
        <v>0</v>
      </c>
      <c r="G140" s="62">
        <v>0</v>
      </c>
      <c r="H140" s="61">
        <v>0</v>
      </c>
      <c r="I140" s="60"/>
      <c r="J140" s="63">
        <v>0</v>
      </c>
      <c r="K140" s="63">
        <v>0</v>
      </c>
      <c r="L140" s="64">
        <v>0</v>
      </c>
      <c r="M140" s="60"/>
      <c r="N140" s="65">
        <v>183</v>
      </c>
      <c r="O140" s="66">
        <v>0</v>
      </c>
      <c r="P140" s="67">
        <v>183</v>
      </c>
      <c r="Q140" s="60"/>
      <c r="R140" s="68">
        <v>1</v>
      </c>
      <c r="S140" s="68">
        <v>0</v>
      </c>
      <c r="T140" s="60"/>
      <c r="U140" s="62">
        <v>18545</v>
      </c>
      <c r="V140" s="62">
        <v>0</v>
      </c>
      <c r="W140" s="60"/>
      <c r="X140" s="69">
        <v>0</v>
      </c>
      <c r="Z140" s="65">
        <v>0</v>
      </c>
      <c r="AA140" s="65">
        <v>183</v>
      </c>
      <c r="AB140" s="66">
        <v>0</v>
      </c>
      <c r="AC140" s="67">
        <v>183</v>
      </c>
      <c r="AD140" s="60"/>
      <c r="AE140" s="68">
        <v>1</v>
      </c>
      <c r="AF140" s="68">
        <v>0</v>
      </c>
      <c r="AG140" s="60"/>
      <c r="AH140" s="62">
        <v>18545</v>
      </c>
      <c r="AI140" s="61">
        <v>0</v>
      </c>
      <c r="AJ140" s="60"/>
      <c r="AK140" s="69">
        <v>0</v>
      </c>
    </row>
    <row r="141" spans="1:37" ht="15">
      <c r="A141" s="56" t="s">
        <v>266</v>
      </c>
      <c r="B141" s="57" t="str">
        <f>'[1]School Imp &amp; State Admin  '!D144</f>
        <v>JOHNSON CO CENTRAL PUBLIC SCHS</v>
      </c>
      <c r="C141" s="58">
        <v>115087</v>
      </c>
      <c r="D141" s="59">
        <v>95177</v>
      </c>
      <c r="E141" s="60"/>
      <c r="F141" s="61">
        <v>4909.8999999999996</v>
      </c>
      <c r="G141" s="62">
        <v>3999</v>
      </c>
      <c r="H141" s="61">
        <v>910.88736812864772</v>
      </c>
      <c r="I141" s="60"/>
      <c r="J141" s="63">
        <v>5.1587313749292429E-2</v>
      </c>
      <c r="K141" s="63">
        <v>4.2016806722689079E-2</v>
      </c>
      <c r="L141" s="64">
        <v>9.5705070266033504E-3</v>
      </c>
      <c r="M141" s="60"/>
      <c r="N141" s="65">
        <v>456</v>
      </c>
      <c r="O141" s="66">
        <v>20</v>
      </c>
      <c r="P141" s="67">
        <v>476</v>
      </c>
      <c r="Q141" s="60"/>
      <c r="R141" s="68">
        <v>0.95798319327731096</v>
      </c>
      <c r="S141" s="68">
        <v>4.2016806722689079E-2</v>
      </c>
      <c r="T141" s="60"/>
      <c r="U141" s="62">
        <v>91178</v>
      </c>
      <c r="V141" s="62">
        <v>3999</v>
      </c>
      <c r="W141" s="60"/>
      <c r="X141" s="69">
        <v>199.95</v>
      </c>
      <c r="Z141" s="65">
        <v>13</v>
      </c>
      <c r="AA141" s="65">
        <v>456</v>
      </c>
      <c r="AB141" s="66">
        <v>20</v>
      </c>
      <c r="AC141" s="67">
        <v>476</v>
      </c>
      <c r="AD141" s="60"/>
      <c r="AE141" s="68">
        <v>0.94841295691185901</v>
      </c>
      <c r="AF141" s="68">
        <v>5.1587043088141035E-2</v>
      </c>
      <c r="AG141" s="60"/>
      <c r="AH141" s="62">
        <v>90267.1</v>
      </c>
      <c r="AI141" s="61">
        <v>4909.8999999999996</v>
      </c>
      <c r="AJ141" s="60"/>
      <c r="AK141" s="69">
        <f t="shared" si="3"/>
        <v>245.49499999999998</v>
      </c>
    </row>
    <row r="142" spans="1:37" ht="15">
      <c r="A142" s="56" t="s">
        <v>268</v>
      </c>
      <c r="B142" s="57" t="str">
        <f>'[1]School Imp &amp; State Admin  '!D145</f>
        <v>WILCOX-HILDRETH PUBLIC SCHOOLS</v>
      </c>
      <c r="C142" s="58">
        <v>33661</v>
      </c>
      <c r="D142" s="59">
        <v>27838</v>
      </c>
      <c r="E142" s="60"/>
      <c r="F142" s="61">
        <v>0</v>
      </c>
      <c r="G142" s="62">
        <v>0</v>
      </c>
      <c r="H142" s="61">
        <v>0</v>
      </c>
      <c r="I142" s="60"/>
      <c r="J142" s="63">
        <v>0</v>
      </c>
      <c r="K142" s="63">
        <v>0</v>
      </c>
      <c r="L142" s="64">
        <v>0</v>
      </c>
      <c r="M142" s="60"/>
      <c r="N142" s="65">
        <v>198</v>
      </c>
      <c r="O142" s="66">
        <v>0</v>
      </c>
      <c r="P142" s="67">
        <v>198</v>
      </c>
      <c r="Q142" s="60"/>
      <c r="R142" s="68">
        <v>1</v>
      </c>
      <c r="S142" s="68">
        <v>0</v>
      </c>
      <c r="T142" s="60"/>
      <c r="U142" s="62">
        <v>27838</v>
      </c>
      <c r="V142" s="62">
        <v>0</v>
      </c>
      <c r="W142" s="60"/>
      <c r="X142" s="69">
        <v>0</v>
      </c>
      <c r="Z142" s="65">
        <v>0</v>
      </c>
      <c r="AA142" s="65">
        <v>198</v>
      </c>
      <c r="AB142" s="66">
        <v>0</v>
      </c>
      <c r="AC142" s="67">
        <v>198</v>
      </c>
      <c r="AD142" s="60"/>
      <c r="AE142" s="68">
        <v>1</v>
      </c>
      <c r="AF142" s="68">
        <v>0</v>
      </c>
      <c r="AG142" s="60"/>
      <c r="AH142" s="62">
        <v>27838</v>
      </c>
      <c r="AI142" s="61">
        <v>0</v>
      </c>
      <c r="AJ142" s="60"/>
      <c r="AK142" s="69">
        <v>0</v>
      </c>
    </row>
    <row r="143" spans="1:37" ht="15">
      <c r="A143" s="56" t="s">
        <v>270</v>
      </c>
      <c r="B143" s="57" t="str">
        <f>'[1]School Imp &amp; State Admin  '!D146</f>
        <v>AXTELL COMMUNITY SCHOOLS</v>
      </c>
      <c r="C143" s="58">
        <v>20186</v>
      </c>
      <c r="D143" s="59">
        <v>16694</v>
      </c>
      <c r="E143" s="60"/>
      <c r="F143" s="61">
        <v>0</v>
      </c>
      <c r="G143" s="62">
        <v>0</v>
      </c>
      <c r="H143" s="61">
        <v>0</v>
      </c>
      <c r="I143" s="60"/>
      <c r="J143" s="63">
        <v>0</v>
      </c>
      <c r="K143" s="63">
        <v>0</v>
      </c>
      <c r="L143" s="64">
        <v>0</v>
      </c>
      <c r="M143" s="60"/>
      <c r="N143" s="65">
        <v>260</v>
      </c>
      <c r="O143" s="66">
        <v>0</v>
      </c>
      <c r="P143" s="67">
        <v>260</v>
      </c>
      <c r="Q143" s="60"/>
      <c r="R143" s="68">
        <v>1</v>
      </c>
      <c r="S143" s="68">
        <v>0</v>
      </c>
      <c r="T143" s="60"/>
      <c r="U143" s="62">
        <v>16694</v>
      </c>
      <c r="V143" s="62">
        <v>0</v>
      </c>
      <c r="W143" s="60"/>
      <c r="X143" s="69">
        <v>0</v>
      </c>
      <c r="Z143" s="65">
        <v>0</v>
      </c>
      <c r="AA143" s="65">
        <v>260</v>
      </c>
      <c r="AB143" s="66">
        <v>0</v>
      </c>
      <c r="AC143" s="67">
        <v>260</v>
      </c>
      <c r="AD143" s="60"/>
      <c r="AE143" s="68">
        <v>1</v>
      </c>
      <c r="AF143" s="68">
        <v>0</v>
      </c>
      <c r="AG143" s="60"/>
      <c r="AH143" s="62">
        <v>16694</v>
      </c>
      <c r="AI143" s="61">
        <v>0</v>
      </c>
      <c r="AJ143" s="60"/>
      <c r="AK143" s="69">
        <v>0</v>
      </c>
    </row>
    <row r="144" spans="1:37" ht="15">
      <c r="A144" s="56" t="s">
        <v>272</v>
      </c>
      <c r="B144" s="57" t="str">
        <f>'[1]School Imp &amp; State Admin  '!D147</f>
        <v>MINDEN PUBLIC SCHOOLS</v>
      </c>
      <c r="C144" s="58">
        <v>112339</v>
      </c>
      <c r="D144" s="59">
        <v>92904</v>
      </c>
      <c r="E144" s="60"/>
      <c r="F144" s="61">
        <v>0</v>
      </c>
      <c r="G144" s="62">
        <v>0</v>
      </c>
      <c r="H144" s="61">
        <v>0</v>
      </c>
      <c r="I144" s="60"/>
      <c r="J144" s="63">
        <v>0</v>
      </c>
      <c r="K144" s="63">
        <v>0</v>
      </c>
      <c r="L144" s="64">
        <v>0</v>
      </c>
      <c r="M144" s="60"/>
      <c r="N144" s="65">
        <v>784</v>
      </c>
      <c r="O144" s="66">
        <v>0</v>
      </c>
      <c r="P144" s="67">
        <v>784</v>
      </c>
      <c r="Q144" s="60"/>
      <c r="R144" s="68">
        <v>1</v>
      </c>
      <c r="S144" s="68">
        <v>0</v>
      </c>
      <c r="T144" s="60"/>
      <c r="U144" s="62">
        <v>92904</v>
      </c>
      <c r="V144" s="62">
        <v>0</v>
      </c>
      <c r="W144" s="60"/>
      <c r="X144" s="69">
        <v>0</v>
      </c>
      <c r="Z144" s="65">
        <v>0</v>
      </c>
      <c r="AA144" s="65">
        <v>784</v>
      </c>
      <c r="AB144" s="66">
        <v>0</v>
      </c>
      <c r="AC144" s="67">
        <v>784</v>
      </c>
      <c r="AD144" s="60"/>
      <c r="AE144" s="68">
        <v>1</v>
      </c>
      <c r="AF144" s="68">
        <v>0</v>
      </c>
      <c r="AG144" s="60"/>
      <c r="AH144" s="62">
        <v>92904</v>
      </c>
      <c r="AI144" s="61">
        <v>0</v>
      </c>
      <c r="AJ144" s="60"/>
      <c r="AK144" s="69">
        <v>0</v>
      </c>
    </row>
    <row r="145" spans="1:37" ht="15">
      <c r="A145" s="56" t="s">
        <v>274</v>
      </c>
      <c r="B145" s="57" t="str">
        <f>'[1]School Imp &amp; State Admin  '!D148</f>
        <v>OGALLALA PUBLIC SCHOOLS</v>
      </c>
      <c r="C145" s="58">
        <v>211660</v>
      </c>
      <c r="D145" s="59">
        <v>175042</v>
      </c>
      <c r="E145" s="60"/>
      <c r="F145" s="61">
        <v>4795.67</v>
      </c>
      <c r="G145" s="62">
        <v>11820</v>
      </c>
      <c r="H145" s="61">
        <v>-7023.8859598100989</v>
      </c>
      <c r="I145" s="60"/>
      <c r="J145" s="63">
        <v>2.7397253949884473E-2</v>
      </c>
      <c r="K145" s="63">
        <v>6.7524115755627015E-2</v>
      </c>
      <c r="L145" s="64">
        <v>-4.0126861805742542E-2</v>
      </c>
      <c r="M145" s="60"/>
      <c r="N145" s="65">
        <v>870</v>
      </c>
      <c r="O145" s="66">
        <v>63</v>
      </c>
      <c r="P145" s="67">
        <v>933</v>
      </c>
      <c r="Q145" s="60"/>
      <c r="R145" s="68">
        <v>0.932475884244373</v>
      </c>
      <c r="S145" s="68">
        <v>6.7524115755627015E-2</v>
      </c>
      <c r="T145" s="60"/>
      <c r="U145" s="62">
        <v>163222</v>
      </c>
      <c r="V145" s="62">
        <v>11820</v>
      </c>
      <c r="W145" s="60"/>
      <c r="X145" s="69">
        <v>187.61904761904762</v>
      </c>
      <c r="Z145" s="65">
        <v>12</v>
      </c>
      <c r="AA145" s="65">
        <v>870</v>
      </c>
      <c r="AB145" s="66">
        <v>63</v>
      </c>
      <c r="AC145" s="67">
        <v>933</v>
      </c>
      <c r="AD145" s="60"/>
      <c r="AE145" s="68">
        <v>0.97260274676934666</v>
      </c>
      <c r="AF145" s="68">
        <v>2.7397253230653215E-2</v>
      </c>
      <c r="AG145" s="60"/>
      <c r="AH145" s="62">
        <v>170246.33</v>
      </c>
      <c r="AI145" s="61">
        <v>4795.67</v>
      </c>
      <c r="AJ145" s="60"/>
      <c r="AK145" s="69">
        <f t="shared" ref="AK145:AK205" si="4">AI145/AB145</f>
        <v>76.121746031746028</v>
      </c>
    </row>
    <row r="146" spans="1:37" ht="15">
      <c r="A146" s="56" t="s">
        <v>276</v>
      </c>
      <c r="B146" s="57" t="str">
        <f>'[1]School Imp &amp; State Admin  '!D149</f>
        <v>PAXTON CONSOLIDATED SCHOOLS</v>
      </c>
      <c r="C146" s="58">
        <v>37799</v>
      </c>
      <c r="D146" s="59">
        <v>31260</v>
      </c>
      <c r="E146" s="60"/>
      <c r="F146" s="61">
        <v>0</v>
      </c>
      <c r="G146" s="62">
        <v>0</v>
      </c>
      <c r="H146" s="61">
        <v>0</v>
      </c>
      <c r="I146" s="60"/>
      <c r="J146" s="63">
        <v>0</v>
      </c>
      <c r="K146" s="63">
        <v>0</v>
      </c>
      <c r="L146" s="64">
        <v>0</v>
      </c>
      <c r="M146" s="60"/>
      <c r="N146" s="65">
        <v>210</v>
      </c>
      <c r="O146" s="66">
        <v>0</v>
      </c>
      <c r="P146" s="67">
        <v>210</v>
      </c>
      <c r="Q146" s="60"/>
      <c r="R146" s="68">
        <v>1</v>
      </c>
      <c r="S146" s="68">
        <v>0</v>
      </c>
      <c r="T146" s="60"/>
      <c r="U146" s="62">
        <v>31260</v>
      </c>
      <c r="V146" s="62">
        <v>0</v>
      </c>
      <c r="W146" s="60"/>
      <c r="X146" s="69">
        <v>0</v>
      </c>
      <c r="Z146" s="65">
        <v>0</v>
      </c>
      <c r="AA146" s="65">
        <v>210</v>
      </c>
      <c r="AB146" s="66">
        <v>0</v>
      </c>
      <c r="AC146" s="67">
        <v>210</v>
      </c>
      <c r="AD146" s="60"/>
      <c r="AE146" s="68">
        <v>1</v>
      </c>
      <c r="AF146" s="68">
        <v>0</v>
      </c>
      <c r="AG146" s="60"/>
      <c r="AH146" s="62">
        <v>31260</v>
      </c>
      <c r="AI146" s="61">
        <v>0</v>
      </c>
      <c r="AJ146" s="60"/>
      <c r="AK146" s="69">
        <v>0</v>
      </c>
    </row>
    <row r="147" spans="1:37" ht="15">
      <c r="A147" s="56" t="s">
        <v>278</v>
      </c>
      <c r="B147" s="57" t="str">
        <f>'[1]School Imp &amp; State Admin  '!D150</f>
        <v>KEYA PAHA COUNTY SCHOOLS</v>
      </c>
      <c r="C147" s="58">
        <v>21842</v>
      </c>
      <c r="D147" s="59">
        <v>18063</v>
      </c>
      <c r="E147" s="60"/>
      <c r="F147" s="61">
        <v>0</v>
      </c>
      <c r="G147" s="62">
        <v>0</v>
      </c>
      <c r="H147" s="61">
        <v>0</v>
      </c>
      <c r="I147" s="60"/>
      <c r="J147" s="63">
        <v>0</v>
      </c>
      <c r="K147" s="63">
        <v>0</v>
      </c>
      <c r="L147" s="64">
        <v>0</v>
      </c>
      <c r="M147" s="60"/>
      <c r="N147" s="65">
        <v>91</v>
      </c>
      <c r="O147" s="66">
        <v>0</v>
      </c>
      <c r="P147" s="67">
        <v>91</v>
      </c>
      <c r="Q147" s="60"/>
      <c r="R147" s="68">
        <v>1</v>
      </c>
      <c r="S147" s="68">
        <v>0</v>
      </c>
      <c r="T147" s="60"/>
      <c r="U147" s="62">
        <v>18063</v>
      </c>
      <c r="V147" s="62">
        <v>0</v>
      </c>
      <c r="W147" s="60"/>
      <c r="X147" s="69">
        <v>0</v>
      </c>
      <c r="Z147" s="65">
        <v>0</v>
      </c>
      <c r="AA147" s="65">
        <v>91</v>
      </c>
      <c r="AB147" s="66">
        <v>0</v>
      </c>
      <c r="AC147" s="67">
        <v>91</v>
      </c>
      <c r="AD147" s="60"/>
      <c r="AE147" s="68">
        <v>1</v>
      </c>
      <c r="AF147" s="68">
        <v>0</v>
      </c>
      <c r="AG147" s="60"/>
      <c r="AH147" s="62">
        <v>18063</v>
      </c>
      <c r="AI147" s="61">
        <v>0</v>
      </c>
      <c r="AJ147" s="60"/>
      <c r="AK147" s="69">
        <v>0</v>
      </c>
    </row>
    <row r="148" spans="1:37" ht="15">
      <c r="A148" s="56" t="s">
        <v>280</v>
      </c>
      <c r="B148" s="57" t="str">
        <f>'[1]School Imp &amp; State Admin  '!D151</f>
        <v>KIMBALL PUBLIC SCHOOLS</v>
      </c>
      <c r="C148" s="58">
        <v>86120</v>
      </c>
      <c r="D148" s="59">
        <v>71221</v>
      </c>
      <c r="E148" s="60"/>
      <c r="F148" s="61">
        <v>0</v>
      </c>
      <c r="G148" s="62">
        <v>0</v>
      </c>
      <c r="H148" s="61">
        <v>0</v>
      </c>
      <c r="I148" s="60"/>
      <c r="J148" s="63">
        <v>0</v>
      </c>
      <c r="K148" s="63">
        <v>0</v>
      </c>
      <c r="L148" s="64">
        <v>0</v>
      </c>
      <c r="M148" s="60"/>
      <c r="N148" s="65">
        <v>363</v>
      </c>
      <c r="O148" s="66">
        <v>0</v>
      </c>
      <c r="P148" s="67">
        <v>363</v>
      </c>
      <c r="Q148" s="60"/>
      <c r="R148" s="68">
        <v>1</v>
      </c>
      <c r="S148" s="68">
        <v>0</v>
      </c>
      <c r="T148" s="60"/>
      <c r="U148" s="62">
        <v>71221</v>
      </c>
      <c r="V148" s="62">
        <v>0</v>
      </c>
      <c r="W148" s="60"/>
      <c r="X148" s="69">
        <v>0</v>
      </c>
      <c r="Z148" s="65">
        <v>0</v>
      </c>
      <c r="AA148" s="65">
        <v>363</v>
      </c>
      <c r="AB148" s="66">
        <v>0</v>
      </c>
      <c r="AC148" s="67">
        <v>363</v>
      </c>
      <c r="AD148" s="60"/>
      <c r="AE148" s="68">
        <v>1</v>
      </c>
      <c r="AF148" s="68">
        <v>0</v>
      </c>
      <c r="AG148" s="60"/>
      <c r="AH148" s="62">
        <v>71221</v>
      </c>
      <c r="AI148" s="61">
        <v>0</v>
      </c>
      <c r="AJ148" s="60"/>
      <c r="AK148" s="69">
        <v>0</v>
      </c>
    </row>
    <row r="149" spans="1:37" ht="15">
      <c r="A149" s="56" t="s">
        <v>282</v>
      </c>
      <c r="B149" s="57" t="str">
        <f>'[1]School Imp &amp; State Admin  '!D152</f>
        <v>CREIGHTON COMMUNITY PUBLIC SCHOOLS</v>
      </c>
      <c r="C149" s="58">
        <v>43930</v>
      </c>
      <c r="D149" s="59">
        <v>36330</v>
      </c>
      <c r="E149" s="60"/>
      <c r="F149" s="61">
        <v>4926.09</v>
      </c>
      <c r="G149" s="62">
        <v>3812</v>
      </c>
      <c r="H149" s="61">
        <v>1114.4242840240063</v>
      </c>
      <c r="I149" s="60"/>
      <c r="J149" s="63">
        <v>0.13559312663881112</v>
      </c>
      <c r="K149" s="63">
        <v>0.10491803278688525</v>
      </c>
      <c r="L149" s="64">
        <v>3.0675093851925878E-2</v>
      </c>
      <c r="M149" s="60"/>
      <c r="N149" s="65">
        <v>273</v>
      </c>
      <c r="O149" s="66">
        <v>32</v>
      </c>
      <c r="P149" s="67">
        <v>305</v>
      </c>
      <c r="Q149" s="60"/>
      <c r="R149" s="68">
        <v>0.89508196721311473</v>
      </c>
      <c r="S149" s="68">
        <v>0.10491803278688525</v>
      </c>
      <c r="T149" s="60"/>
      <c r="U149" s="62">
        <v>32518</v>
      </c>
      <c r="V149" s="62">
        <v>3812</v>
      </c>
      <c r="W149" s="60"/>
      <c r="X149" s="69">
        <v>119.125</v>
      </c>
      <c r="Z149" s="65">
        <v>16</v>
      </c>
      <c r="AA149" s="65">
        <v>273</v>
      </c>
      <c r="AB149" s="66">
        <v>32</v>
      </c>
      <c r="AC149" s="67">
        <v>305</v>
      </c>
      <c r="AD149" s="60"/>
      <c r="AE149" s="68">
        <v>0.86440710156895129</v>
      </c>
      <c r="AF149" s="68">
        <v>0.13559289843104871</v>
      </c>
      <c r="AG149" s="60"/>
      <c r="AH149" s="62">
        <v>31403.91</v>
      </c>
      <c r="AI149" s="61">
        <v>4926.09</v>
      </c>
      <c r="AJ149" s="60"/>
      <c r="AK149" s="69">
        <f t="shared" si="4"/>
        <v>153.9403125</v>
      </c>
    </row>
    <row r="150" spans="1:37" ht="15">
      <c r="A150" s="56" t="s">
        <v>284</v>
      </c>
      <c r="B150" s="57" t="str">
        <f>'[1]School Imp &amp; State Admin  '!D153</f>
        <v>CROFTON COMMUNITY SCHOOLS</v>
      </c>
      <c r="C150" s="58">
        <v>52131</v>
      </c>
      <c r="D150" s="59">
        <v>43112</v>
      </c>
      <c r="E150" s="60"/>
      <c r="F150" s="61">
        <v>7468.24</v>
      </c>
      <c r="G150" s="62">
        <v>9650</v>
      </c>
      <c r="H150" s="61">
        <v>-2182.1646698546974</v>
      </c>
      <c r="I150" s="60"/>
      <c r="J150" s="63">
        <v>0.1732282613605258</v>
      </c>
      <c r="K150" s="63">
        <v>0.22384428223844283</v>
      </c>
      <c r="L150" s="64">
        <v>-5.0616020877917028E-2</v>
      </c>
      <c r="M150" s="60"/>
      <c r="N150" s="65">
        <v>319</v>
      </c>
      <c r="O150" s="66">
        <v>92</v>
      </c>
      <c r="P150" s="67">
        <v>411</v>
      </c>
      <c r="Q150" s="60"/>
      <c r="R150" s="68">
        <v>0.77615571776155723</v>
      </c>
      <c r="S150" s="68">
        <v>0.22384428223844283</v>
      </c>
      <c r="T150" s="60"/>
      <c r="U150" s="62">
        <v>33462</v>
      </c>
      <c r="V150" s="62">
        <v>9650</v>
      </c>
      <c r="W150" s="60"/>
      <c r="X150" s="69">
        <v>104.89130434782609</v>
      </c>
      <c r="Z150" s="65">
        <v>22</v>
      </c>
      <c r="AA150" s="65">
        <v>319</v>
      </c>
      <c r="AB150" s="66">
        <v>92</v>
      </c>
      <c r="AC150" s="67">
        <v>411</v>
      </c>
      <c r="AD150" s="60"/>
      <c r="AE150" s="68">
        <v>0.82677120059380227</v>
      </c>
      <c r="AF150" s="68">
        <v>0.17322879940619781</v>
      </c>
      <c r="AG150" s="60"/>
      <c r="AH150" s="62">
        <v>35643.760000000002</v>
      </c>
      <c r="AI150" s="61">
        <v>7468.24</v>
      </c>
      <c r="AJ150" s="60"/>
      <c r="AK150" s="69">
        <f t="shared" si="4"/>
        <v>81.176521739130436</v>
      </c>
    </row>
    <row r="151" spans="1:37" ht="15">
      <c r="A151" s="56" t="s">
        <v>286</v>
      </c>
      <c r="B151" s="57" t="str">
        <f>'[1]School Imp &amp; State Admin  '!D154</f>
        <v>NIOBRARA PUBLIC SCHOOLS</v>
      </c>
      <c r="C151" s="58">
        <v>101037</v>
      </c>
      <c r="D151" s="59">
        <v>83557</v>
      </c>
      <c r="E151" s="60"/>
      <c r="F151" s="61">
        <v>0</v>
      </c>
      <c r="G151" s="62">
        <v>0</v>
      </c>
      <c r="H151" s="61">
        <v>0</v>
      </c>
      <c r="I151" s="60"/>
      <c r="J151" s="63">
        <v>0</v>
      </c>
      <c r="K151" s="63">
        <v>0</v>
      </c>
      <c r="L151" s="64">
        <v>0</v>
      </c>
      <c r="M151" s="60"/>
      <c r="N151" s="65">
        <v>210</v>
      </c>
      <c r="O151" s="66">
        <v>0</v>
      </c>
      <c r="P151" s="67">
        <v>210</v>
      </c>
      <c r="Q151" s="60"/>
      <c r="R151" s="68">
        <v>1</v>
      </c>
      <c r="S151" s="68">
        <v>0</v>
      </c>
      <c r="T151" s="60"/>
      <c r="U151" s="62">
        <v>83557</v>
      </c>
      <c r="V151" s="62">
        <v>0</v>
      </c>
      <c r="W151" s="60"/>
      <c r="X151" s="69">
        <v>0</v>
      </c>
      <c r="Z151" s="65">
        <v>0</v>
      </c>
      <c r="AA151" s="65">
        <v>210</v>
      </c>
      <c r="AB151" s="66">
        <v>0</v>
      </c>
      <c r="AC151" s="67">
        <v>210</v>
      </c>
      <c r="AD151" s="60"/>
      <c r="AE151" s="68">
        <v>1</v>
      </c>
      <c r="AF151" s="68">
        <v>0</v>
      </c>
      <c r="AG151" s="60"/>
      <c r="AH151" s="62">
        <v>83557</v>
      </c>
      <c r="AI151" s="61">
        <v>0</v>
      </c>
      <c r="AJ151" s="60"/>
      <c r="AK151" s="69">
        <v>0</v>
      </c>
    </row>
    <row r="152" spans="1:37" ht="15">
      <c r="A152" s="56" t="s">
        <v>288</v>
      </c>
      <c r="B152" s="57" t="str">
        <f>'[1]School Imp &amp; State Admin  '!D155</f>
        <v>SANTEE COMMUNITY SCHOOLS</v>
      </c>
      <c r="C152" s="58">
        <v>88888</v>
      </c>
      <c r="D152" s="59">
        <v>73510</v>
      </c>
      <c r="E152" s="60"/>
      <c r="F152" s="61">
        <v>0</v>
      </c>
      <c r="G152" s="62">
        <v>0</v>
      </c>
      <c r="H152" s="61">
        <v>0</v>
      </c>
      <c r="I152" s="60"/>
      <c r="J152" s="63">
        <v>0</v>
      </c>
      <c r="K152" s="63">
        <v>0</v>
      </c>
      <c r="L152" s="64">
        <v>0</v>
      </c>
      <c r="M152" s="60"/>
      <c r="N152" s="65">
        <v>160</v>
      </c>
      <c r="O152" s="66">
        <v>0</v>
      </c>
      <c r="P152" s="67">
        <v>160</v>
      </c>
      <c r="Q152" s="60"/>
      <c r="R152" s="68">
        <v>1</v>
      </c>
      <c r="S152" s="68">
        <v>0</v>
      </c>
      <c r="T152" s="60"/>
      <c r="U152" s="62">
        <v>73510</v>
      </c>
      <c r="V152" s="62">
        <v>0</v>
      </c>
      <c r="W152" s="60"/>
      <c r="X152" s="69">
        <v>0</v>
      </c>
      <c r="Z152" s="65">
        <v>0</v>
      </c>
      <c r="AA152" s="65">
        <v>160</v>
      </c>
      <c r="AB152" s="66">
        <v>0</v>
      </c>
      <c r="AC152" s="67">
        <v>160</v>
      </c>
      <c r="AD152" s="60"/>
      <c r="AE152" s="68">
        <v>1</v>
      </c>
      <c r="AF152" s="68">
        <v>0</v>
      </c>
      <c r="AG152" s="60"/>
      <c r="AH152" s="62">
        <v>73510</v>
      </c>
      <c r="AI152" s="61">
        <v>0</v>
      </c>
      <c r="AJ152" s="60"/>
      <c r="AK152" s="69">
        <v>0</v>
      </c>
    </row>
    <row r="153" spans="1:37" ht="15">
      <c r="A153" s="56" t="s">
        <v>290</v>
      </c>
      <c r="B153" s="57" t="str">
        <f>'[1]School Imp &amp; State Admin  '!D156</f>
        <v>WAUSA PUBLIC SCHOOLS</v>
      </c>
      <c r="C153" s="58">
        <v>28835</v>
      </c>
      <c r="D153" s="59">
        <v>23846</v>
      </c>
      <c r="E153" s="60"/>
      <c r="F153" s="61">
        <v>0</v>
      </c>
      <c r="G153" s="62">
        <v>0</v>
      </c>
      <c r="H153" s="61">
        <v>0</v>
      </c>
      <c r="I153" s="60"/>
      <c r="J153" s="63">
        <v>0</v>
      </c>
      <c r="K153" s="63">
        <v>0</v>
      </c>
      <c r="L153" s="64">
        <v>0</v>
      </c>
      <c r="M153" s="60"/>
      <c r="N153" s="65">
        <v>222</v>
      </c>
      <c r="O153" s="66">
        <v>0</v>
      </c>
      <c r="P153" s="67">
        <v>222</v>
      </c>
      <c r="Q153" s="60"/>
      <c r="R153" s="68">
        <v>1</v>
      </c>
      <c r="S153" s="68">
        <v>0</v>
      </c>
      <c r="T153" s="60"/>
      <c r="U153" s="62">
        <v>23846</v>
      </c>
      <c r="V153" s="62">
        <v>0</v>
      </c>
      <c r="W153" s="60"/>
      <c r="X153" s="69">
        <v>0</v>
      </c>
      <c r="Z153" s="65">
        <v>0</v>
      </c>
      <c r="AA153" s="65">
        <v>222</v>
      </c>
      <c r="AB153" s="66">
        <v>0</v>
      </c>
      <c r="AC153" s="67">
        <v>222</v>
      </c>
      <c r="AD153" s="60"/>
      <c r="AE153" s="68">
        <v>1</v>
      </c>
      <c r="AF153" s="68">
        <v>0</v>
      </c>
      <c r="AG153" s="60"/>
      <c r="AH153" s="62">
        <v>23846</v>
      </c>
      <c r="AI153" s="61">
        <v>0</v>
      </c>
      <c r="AJ153" s="60"/>
      <c r="AK153" s="69">
        <v>0</v>
      </c>
    </row>
    <row r="154" spans="1:37" ht="15">
      <c r="A154" s="56" t="s">
        <v>292</v>
      </c>
      <c r="B154" s="57" t="str">
        <f>'[1]School Imp &amp; State Admin  '!D157</f>
        <v>BLOOMFIELD COMMUNITY SCHOOLS</v>
      </c>
      <c r="C154" s="58">
        <v>51628</v>
      </c>
      <c r="D154" s="59">
        <v>42696</v>
      </c>
      <c r="E154" s="60"/>
      <c r="F154" s="61">
        <v>0</v>
      </c>
      <c r="G154" s="62">
        <v>0</v>
      </c>
      <c r="H154" s="61">
        <v>0</v>
      </c>
      <c r="I154" s="60"/>
      <c r="J154" s="63">
        <v>0</v>
      </c>
      <c r="K154" s="63">
        <v>0</v>
      </c>
      <c r="L154" s="64">
        <v>0</v>
      </c>
      <c r="M154" s="60"/>
      <c r="N154" s="65">
        <v>259</v>
      </c>
      <c r="O154" s="66">
        <v>0</v>
      </c>
      <c r="P154" s="67">
        <v>259</v>
      </c>
      <c r="Q154" s="60"/>
      <c r="R154" s="68">
        <v>1</v>
      </c>
      <c r="S154" s="68">
        <v>0</v>
      </c>
      <c r="T154" s="60"/>
      <c r="U154" s="62">
        <v>42696</v>
      </c>
      <c r="V154" s="62">
        <v>0</v>
      </c>
      <c r="W154" s="60"/>
      <c r="X154" s="69">
        <v>0</v>
      </c>
      <c r="Z154" s="65">
        <v>0</v>
      </c>
      <c r="AA154" s="65">
        <v>259</v>
      </c>
      <c r="AB154" s="66">
        <v>0</v>
      </c>
      <c r="AC154" s="67">
        <v>259</v>
      </c>
      <c r="AD154" s="60"/>
      <c r="AE154" s="68">
        <v>1</v>
      </c>
      <c r="AF154" s="68">
        <v>0</v>
      </c>
      <c r="AG154" s="60"/>
      <c r="AH154" s="62">
        <v>42696</v>
      </c>
      <c r="AI154" s="61">
        <v>0</v>
      </c>
      <c r="AJ154" s="60"/>
      <c r="AK154" s="69">
        <v>0</v>
      </c>
    </row>
    <row r="155" spans="1:37" ht="15">
      <c r="A155" s="56" t="s">
        <v>294</v>
      </c>
      <c r="B155" s="57" t="str">
        <f>'[1]School Imp &amp; State Admin  '!D158</f>
        <v>LINCOLN PUBLIC SCHOOLS</v>
      </c>
      <c r="C155" s="58">
        <v>8686146</v>
      </c>
      <c r="D155" s="59">
        <v>7183409</v>
      </c>
      <c r="E155" s="60"/>
      <c r="F155" s="61">
        <v>339713.46</v>
      </c>
      <c r="G155" s="62">
        <v>927305</v>
      </c>
      <c r="H155" s="61">
        <v>-587592.01584521262</v>
      </c>
      <c r="I155" s="60"/>
      <c r="J155" s="63">
        <v>4.7291399477609145E-2</v>
      </c>
      <c r="K155" s="63">
        <v>0.12908989151024625</v>
      </c>
      <c r="L155" s="64">
        <v>-8.1798492032637102E-2</v>
      </c>
      <c r="M155" s="60"/>
      <c r="N155" s="65">
        <v>40459</v>
      </c>
      <c r="O155" s="66">
        <v>5997</v>
      </c>
      <c r="P155" s="67">
        <v>46456</v>
      </c>
      <c r="Q155" s="60"/>
      <c r="R155" s="68">
        <v>0.8709101084897537</v>
      </c>
      <c r="S155" s="68">
        <v>0.12908989151024625</v>
      </c>
      <c r="T155" s="60"/>
      <c r="U155" s="62">
        <v>6256104</v>
      </c>
      <c r="V155" s="62">
        <v>927305</v>
      </c>
      <c r="W155" s="60"/>
      <c r="X155" s="69">
        <v>154.62814740703686</v>
      </c>
      <c r="Z155" s="65">
        <v>921</v>
      </c>
      <c r="AA155" s="65">
        <v>40459</v>
      </c>
      <c r="AB155" s="66">
        <v>5997</v>
      </c>
      <c r="AC155" s="67">
        <v>46456</v>
      </c>
      <c r="AD155" s="60"/>
      <c r="AE155" s="68">
        <v>0.95270860116693901</v>
      </c>
      <c r="AF155" s="68">
        <v>4.7291398833061021E-2</v>
      </c>
      <c r="AG155" s="60"/>
      <c r="AH155" s="62">
        <v>6843695.54</v>
      </c>
      <c r="AI155" s="61">
        <v>339713.46</v>
      </c>
      <c r="AJ155" s="60"/>
      <c r="AK155" s="69">
        <f t="shared" si="4"/>
        <v>56.647233616808407</v>
      </c>
    </row>
    <row r="156" spans="1:37" ht="15">
      <c r="A156" s="56" t="s">
        <v>296</v>
      </c>
      <c r="B156" s="57" t="str">
        <f>'[1]School Imp &amp; State Admin  '!D159</f>
        <v>WAVERLY SCHOOL DISTRICT 145</v>
      </c>
      <c r="C156" s="58">
        <v>129632</v>
      </c>
      <c r="D156" s="59">
        <v>107205</v>
      </c>
      <c r="E156" s="60"/>
      <c r="F156" s="61">
        <v>2464.4899999999998</v>
      </c>
      <c r="G156" s="62">
        <v>923</v>
      </c>
      <c r="H156" s="61">
        <v>1541.1919801331505</v>
      </c>
      <c r="I156" s="60"/>
      <c r="J156" s="63">
        <v>2.2988539204636942E-2</v>
      </c>
      <c r="K156" s="63">
        <v>8.6124401913875593E-3</v>
      </c>
      <c r="L156" s="64">
        <v>1.4376099013249382E-2</v>
      </c>
      <c r="M156" s="60"/>
      <c r="N156" s="65">
        <v>2072</v>
      </c>
      <c r="O156" s="66">
        <v>18</v>
      </c>
      <c r="P156" s="67">
        <v>2090</v>
      </c>
      <c r="Q156" s="60"/>
      <c r="R156" s="68">
        <v>0.99138755980861248</v>
      </c>
      <c r="S156" s="68">
        <v>8.6124401913875593E-3</v>
      </c>
      <c r="T156" s="60"/>
      <c r="U156" s="62">
        <v>106282</v>
      </c>
      <c r="V156" s="62">
        <v>923</v>
      </c>
      <c r="W156" s="60"/>
      <c r="X156" s="69">
        <v>51.277777777777779</v>
      </c>
      <c r="Z156" s="65">
        <v>10</v>
      </c>
      <c r="AA156" s="65">
        <v>2072</v>
      </c>
      <c r="AB156" s="66">
        <v>18</v>
      </c>
      <c r="AC156" s="67">
        <v>2090</v>
      </c>
      <c r="AD156" s="60"/>
      <c r="AE156" s="68">
        <v>0.97701142670584384</v>
      </c>
      <c r="AF156" s="68">
        <v>2.2988573294156055E-2</v>
      </c>
      <c r="AG156" s="60"/>
      <c r="AH156" s="62">
        <v>104740.51</v>
      </c>
      <c r="AI156" s="61">
        <v>2464.4899999999998</v>
      </c>
      <c r="AJ156" s="60"/>
      <c r="AK156" s="69">
        <f t="shared" si="4"/>
        <v>136.91611111111109</v>
      </c>
    </row>
    <row r="157" spans="1:37" ht="15">
      <c r="A157" s="56" t="s">
        <v>298</v>
      </c>
      <c r="B157" s="57" t="str">
        <f>'[1]School Imp &amp; State Admin  '!D160</f>
        <v>MALCOLM PUBLIC SCHOOLS</v>
      </c>
      <c r="C157" s="58">
        <v>23960</v>
      </c>
      <c r="D157" s="59">
        <v>19815</v>
      </c>
      <c r="E157" s="60"/>
      <c r="F157" s="61">
        <v>0</v>
      </c>
      <c r="G157" s="62">
        <v>0</v>
      </c>
      <c r="H157" s="61">
        <v>0</v>
      </c>
      <c r="I157" s="60"/>
      <c r="J157" s="63">
        <v>0</v>
      </c>
      <c r="K157" s="63">
        <v>0</v>
      </c>
      <c r="L157" s="64">
        <v>0</v>
      </c>
      <c r="M157" s="60"/>
      <c r="N157" s="65">
        <v>595</v>
      </c>
      <c r="O157" s="66">
        <v>0</v>
      </c>
      <c r="P157" s="67">
        <v>595</v>
      </c>
      <c r="Q157" s="60"/>
      <c r="R157" s="68">
        <v>1</v>
      </c>
      <c r="S157" s="68">
        <v>0</v>
      </c>
      <c r="T157" s="60"/>
      <c r="U157" s="62">
        <v>19815</v>
      </c>
      <c r="V157" s="62">
        <v>0</v>
      </c>
      <c r="W157" s="60"/>
      <c r="X157" s="69">
        <v>0</v>
      </c>
      <c r="Z157" s="65">
        <v>0</v>
      </c>
      <c r="AA157" s="65">
        <v>595</v>
      </c>
      <c r="AB157" s="66">
        <v>0</v>
      </c>
      <c r="AC157" s="67">
        <v>595</v>
      </c>
      <c r="AD157" s="60"/>
      <c r="AE157" s="68">
        <v>1</v>
      </c>
      <c r="AF157" s="68">
        <v>0</v>
      </c>
      <c r="AG157" s="60"/>
      <c r="AH157" s="62">
        <v>19815</v>
      </c>
      <c r="AI157" s="61">
        <v>0</v>
      </c>
      <c r="AJ157" s="60"/>
      <c r="AK157" s="69">
        <v>0</v>
      </c>
    </row>
    <row r="158" spans="1:37" ht="15">
      <c r="A158" s="56" t="s">
        <v>300</v>
      </c>
      <c r="B158" s="57" t="str">
        <f>'[1]School Imp &amp; State Admin  '!D161</f>
        <v>NORRIS SCHOOL DIST 160</v>
      </c>
      <c r="C158" s="58">
        <v>100143</v>
      </c>
      <c r="D158" s="59">
        <v>82818</v>
      </c>
      <c r="E158" s="60"/>
      <c r="F158" s="61">
        <v>0</v>
      </c>
      <c r="G158" s="62">
        <v>2368</v>
      </c>
      <c r="H158" s="61">
        <v>-2368.1308219591083</v>
      </c>
      <c r="I158" s="60"/>
      <c r="J158" s="63">
        <v>0</v>
      </c>
      <c r="K158" s="63">
        <v>2.8594442207007648E-2</v>
      </c>
      <c r="L158" s="64">
        <v>-2.8594442207007648E-2</v>
      </c>
      <c r="M158" s="60"/>
      <c r="N158" s="65">
        <v>2412</v>
      </c>
      <c r="O158" s="66">
        <v>71</v>
      </c>
      <c r="P158" s="67">
        <v>2483</v>
      </c>
      <c r="Q158" s="60"/>
      <c r="R158" s="68">
        <v>0.97140555779299231</v>
      </c>
      <c r="S158" s="68">
        <v>2.8594442207007652E-2</v>
      </c>
      <c r="T158" s="60"/>
      <c r="U158" s="62">
        <v>80450</v>
      </c>
      <c r="V158" s="62">
        <v>2368</v>
      </c>
      <c r="W158" s="60"/>
      <c r="X158" s="69">
        <v>33.352112676056336</v>
      </c>
      <c r="Z158" s="65">
        <v>0</v>
      </c>
      <c r="AA158" s="65">
        <v>2412</v>
      </c>
      <c r="AB158" s="66">
        <v>71</v>
      </c>
      <c r="AC158" s="67">
        <v>2483</v>
      </c>
      <c r="AD158" s="60"/>
      <c r="AE158" s="68">
        <v>1</v>
      </c>
      <c r="AF158" s="68">
        <v>0</v>
      </c>
      <c r="AG158" s="60"/>
      <c r="AH158" s="62">
        <v>82818</v>
      </c>
      <c r="AI158" s="61">
        <v>0</v>
      </c>
      <c r="AJ158" s="60"/>
      <c r="AK158" s="69">
        <f t="shared" si="4"/>
        <v>0</v>
      </c>
    </row>
    <row r="159" spans="1:37" ht="15">
      <c r="A159" s="56" t="s">
        <v>302</v>
      </c>
      <c r="B159" s="57" t="str">
        <f>'[1]School Imp &amp; State Admin  '!D162</f>
        <v>RAYMOND CENTRAL PUBLIC SCHOOLS</v>
      </c>
      <c r="C159" s="58">
        <v>50071</v>
      </c>
      <c r="D159" s="59">
        <v>41409</v>
      </c>
      <c r="E159" s="60"/>
      <c r="F159" s="61">
        <v>0</v>
      </c>
      <c r="G159" s="62">
        <v>0</v>
      </c>
      <c r="H159" s="61">
        <v>0</v>
      </c>
      <c r="I159" s="60"/>
      <c r="J159" s="63">
        <v>0</v>
      </c>
      <c r="K159" s="63">
        <v>0</v>
      </c>
      <c r="L159" s="64">
        <v>0</v>
      </c>
      <c r="M159" s="60"/>
      <c r="N159" s="65">
        <v>639</v>
      </c>
      <c r="O159" s="66">
        <v>0</v>
      </c>
      <c r="P159" s="67">
        <v>639</v>
      </c>
      <c r="Q159" s="60"/>
      <c r="R159" s="68">
        <v>1</v>
      </c>
      <c r="S159" s="68">
        <v>0</v>
      </c>
      <c r="T159" s="60"/>
      <c r="U159" s="62">
        <v>41409</v>
      </c>
      <c r="V159" s="62">
        <v>0</v>
      </c>
      <c r="W159" s="60"/>
      <c r="X159" s="69">
        <v>0</v>
      </c>
      <c r="Z159" s="65">
        <v>0</v>
      </c>
      <c r="AA159" s="65">
        <v>639</v>
      </c>
      <c r="AB159" s="66">
        <v>0</v>
      </c>
      <c r="AC159" s="67">
        <v>639</v>
      </c>
      <c r="AD159" s="60"/>
      <c r="AE159" s="68">
        <v>1</v>
      </c>
      <c r="AF159" s="68">
        <v>0</v>
      </c>
      <c r="AG159" s="60"/>
      <c r="AH159" s="62">
        <v>41409</v>
      </c>
      <c r="AI159" s="61">
        <v>0</v>
      </c>
      <c r="AJ159" s="60"/>
      <c r="AK159" s="69">
        <v>0</v>
      </c>
    </row>
    <row r="160" spans="1:37" ht="15">
      <c r="A160" s="56" t="s">
        <v>304</v>
      </c>
      <c r="B160" s="57" t="str">
        <f>'[1]School Imp &amp; State Admin  '!D163</f>
        <v>NORTH PLATTE PUBLIC SCHOOLS</v>
      </c>
      <c r="C160" s="58">
        <v>913138</v>
      </c>
      <c r="D160" s="59">
        <v>755162</v>
      </c>
      <c r="E160" s="60"/>
      <c r="F160" s="61">
        <v>14177.93</v>
      </c>
      <c r="G160" s="62">
        <v>63731</v>
      </c>
      <c r="H160" s="61">
        <v>-49553.291485624395</v>
      </c>
      <c r="I160" s="60"/>
      <c r="J160" s="63">
        <v>1.8774697482506486E-2</v>
      </c>
      <c r="K160" s="63">
        <v>8.4394153701084398E-2</v>
      </c>
      <c r="L160" s="64">
        <v>-6.5619456218577912E-2</v>
      </c>
      <c r="M160" s="60"/>
      <c r="N160" s="65">
        <v>3884</v>
      </c>
      <c r="O160" s="66">
        <v>358</v>
      </c>
      <c r="P160" s="67">
        <v>4242</v>
      </c>
      <c r="Q160" s="60"/>
      <c r="R160" s="68">
        <v>0.91560584629891562</v>
      </c>
      <c r="S160" s="68">
        <v>8.4394153701084398E-2</v>
      </c>
      <c r="T160" s="60"/>
      <c r="U160" s="62">
        <v>691431</v>
      </c>
      <c r="V160" s="62">
        <v>63731</v>
      </c>
      <c r="W160" s="60"/>
      <c r="X160" s="69">
        <v>178.01955307262571</v>
      </c>
      <c r="Z160" s="65">
        <v>38</v>
      </c>
      <c r="AA160" s="65">
        <v>3884</v>
      </c>
      <c r="AB160" s="66">
        <v>358</v>
      </c>
      <c r="AC160" s="67">
        <v>4242</v>
      </c>
      <c r="AD160" s="60"/>
      <c r="AE160" s="68">
        <v>0.9812253132440456</v>
      </c>
      <c r="AF160" s="68">
        <v>1.8774686755954353E-2</v>
      </c>
      <c r="AG160" s="60"/>
      <c r="AH160" s="62">
        <v>740984.07</v>
      </c>
      <c r="AI160" s="61">
        <v>14177.93</v>
      </c>
      <c r="AJ160" s="60"/>
      <c r="AK160" s="69">
        <f t="shared" si="4"/>
        <v>39.603156424581009</v>
      </c>
    </row>
    <row r="161" spans="1:37" ht="15">
      <c r="A161" s="56" t="s">
        <v>306</v>
      </c>
      <c r="B161" s="57" t="str">
        <f>'[1]School Imp &amp; State Admin  '!D164</f>
        <v>BRADY PUBLIC SCHOOLS</v>
      </c>
      <c r="C161" s="58">
        <v>28660</v>
      </c>
      <c r="D161" s="59">
        <v>23702</v>
      </c>
      <c r="E161" s="60"/>
      <c r="F161" s="61">
        <v>0</v>
      </c>
      <c r="G161" s="62">
        <v>0</v>
      </c>
      <c r="H161" s="61">
        <v>0</v>
      </c>
      <c r="I161" s="60"/>
      <c r="J161" s="63">
        <v>0</v>
      </c>
      <c r="K161" s="63">
        <v>0</v>
      </c>
      <c r="L161" s="64">
        <v>0</v>
      </c>
      <c r="M161" s="60"/>
      <c r="N161" s="65">
        <v>184</v>
      </c>
      <c r="O161" s="66">
        <v>0</v>
      </c>
      <c r="P161" s="67">
        <v>184</v>
      </c>
      <c r="Q161" s="60"/>
      <c r="R161" s="68">
        <v>1</v>
      </c>
      <c r="S161" s="68">
        <v>0</v>
      </c>
      <c r="T161" s="60"/>
      <c r="U161" s="62">
        <v>23702</v>
      </c>
      <c r="V161" s="62">
        <v>0</v>
      </c>
      <c r="W161" s="60"/>
      <c r="X161" s="69">
        <v>0</v>
      </c>
      <c r="Z161" s="65">
        <v>0</v>
      </c>
      <c r="AA161" s="65">
        <v>184</v>
      </c>
      <c r="AB161" s="66">
        <v>0</v>
      </c>
      <c r="AC161" s="67">
        <v>184</v>
      </c>
      <c r="AD161" s="60"/>
      <c r="AE161" s="68">
        <v>1</v>
      </c>
      <c r="AF161" s="68">
        <v>0</v>
      </c>
      <c r="AG161" s="60"/>
      <c r="AH161" s="62">
        <v>23702</v>
      </c>
      <c r="AI161" s="61">
        <v>0</v>
      </c>
      <c r="AJ161" s="60"/>
      <c r="AK161" s="69">
        <v>0</v>
      </c>
    </row>
    <row r="162" spans="1:37" ht="15">
      <c r="A162" s="56" t="s">
        <v>308</v>
      </c>
      <c r="B162" s="57" t="str">
        <f>'[1]School Imp &amp; State Admin  '!D165</f>
        <v>MAXWELL PUBLIC SCHOOLS</v>
      </c>
      <c r="C162" s="58">
        <v>56439</v>
      </c>
      <c r="D162" s="59">
        <v>46675</v>
      </c>
      <c r="E162" s="60"/>
      <c r="F162" s="61">
        <v>0</v>
      </c>
      <c r="G162" s="62">
        <v>0</v>
      </c>
      <c r="H162" s="61">
        <v>0</v>
      </c>
      <c r="I162" s="60"/>
      <c r="J162" s="63">
        <v>0</v>
      </c>
      <c r="K162" s="63">
        <v>0</v>
      </c>
      <c r="L162" s="64">
        <v>0</v>
      </c>
      <c r="M162" s="60"/>
      <c r="N162" s="65">
        <v>291</v>
      </c>
      <c r="O162" s="66">
        <v>0</v>
      </c>
      <c r="P162" s="67">
        <v>291</v>
      </c>
      <c r="Q162" s="60"/>
      <c r="R162" s="68">
        <v>1</v>
      </c>
      <c r="S162" s="68">
        <v>0</v>
      </c>
      <c r="T162" s="60"/>
      <c r="U162" s="62">
        <v>46675</v>
      </c>
      <c r="V162" s="62">
        <v>0</v>
      </c>
      <c r="W162" s="60"/>
      <c r="X162" s="69">
        <v>0</v>
      </c>
      <c r="Z162" s="65">
        <v>0</v>
      </c>
      <c r="AA162" s="65">
        <v>291</v>
      </c>
      <c r="AB162" s="66">
        <v>0</v>
      </c>
      <c r="AC162" s="67">
        <v>291</v>
      </c>
      <c r="AD162" s="60"/>
      <c r="AE162" s="68">
        <v>1</v>
      </c>
      <c r="AF162" s="68">
        <v>0</v>
      </c>
      <c r="AG162" s="60"/>
      <c r="AH162" s="62">
        <v>46675</v>
      </c>
      <c r="AI162" s="61">
        <v>0</v>
      </c>
      <c r="AJ162" s="60"/>
      <c r="AK162" s="69">
        <v>0</v>
      </c>
    </row>
    <row r="163" spans="1:37" ht="15">
      <c r="A163" s="56" t="s">
        <v>310</v>
      </c>
      <c r="B163" s="57" t="str">
        <f>'[1]School Imp &amp; State Admin  '!D166</f>
        <v>HERSHEY PUBLIC SCHOOLS</v>
      </c>
      <c r="C163" s="58">
        <v>43314</v>
      </c>
      <c r="D163" s="59">
        <v>35821</v>
      </c>
      <c r="E163" s="60"/>
      <c r="F163" s="61">
        <v>0</v>
      </c>
      <c r="G163" s="62">
        <v>0</v>
      </c>
      <c r="H163" s="61">
        <v>0</v>
      </c>
      <c r="I163" s="60"/>
      <c r="J163" s="63">
        <v>0</v>
      </c>
      <c r="K163" s="63">
        <v>0</v>
      </c>
      <c r="L163" s="64">
        <v>0</v>
      </c>
      <c r="M163" s="60"/>
      <c r="N163" s="65">
        <v>487</v>
      </c>
      <c r="O163" s="66">
        <v>0</v>
      </c>
      <c r="P163" s="67">
        <v>487</v>
      </c>
      <c r="Q163" s="60"/>
      <c r="R163" s="68">
        <v>1</v>
      </c>
      <c r="S163" s="68">
        <v>0</v>
      </c>
      <c r="T163" s="60"/>
      <c r="U163" s="62">
        <v>35821</v>
      </c>
      <c r="V163" s="62">
        <v>0</v>
      </c>
      <c r="W163" s="60"/>
      <c r="X163" s="69">
        <v>0</v>
      </c>
      <c r="Z163" s="65">
        <v>0</v>
      </c>
      <c r="AA163" s="65">
        <v>487</v>
      </c>
      <c r="AB163" s="66">
        <v>0</v>
      </c>
      <c r="AC163" s="67">
        <v>487</v>
      </c>
      <c r="AD163" s="60"/>
      <c r="AE163" s="68">
        <v>1</v>
      </c>
      <c r="AF163" s="68">
        <v>0</v>
      </c>
      <c r="AG163" s="60"/>
      <c r="AH163" s="62">
        <v>35821</v>
      </c>
      <c r="AI163" s="61">
        <v>0</v>
      </c>
      <c r="AJ163" s="60"/>
      <c r="AK163" s="69">
        <v>0</v>
      </c>
    </row>
    <row r="164" spans="1:37" ht="15">
      <c r="A164" s="56" t="s">
        <v>312</v>
      </c>
      <c r="B164" s="57" t="str">
        <f>'[1]School Imp &amp; State Admin  '!D167</f>
        <v>SUTHERLAND PUBLIC SCHOOLS</v>
      </c>
      <c r="C164" s="58">
        <v>29705</v>
      </c>
      <c r="D164" s="59">
        <v>24566</v>
      </c>
      <c r="E164" s="60"/>
      <c r="F164" s="61">
        <v>0</v>
      </c>
      <c r="G164" s="62">
        <v>0</v>
      </c>
      <c r="H164" s="61">
        <v>0</v>
      </c>
      <c r="I164" s="60"/>
      <c r="J164" s="63">
        <v>0</v>
      </c>
      <c r="K164" s="63">
        <v>0</v>
      </c>
      <c r="L164" s="64">
        <v>0</v>
      </c>
      <c r="M164" s="60"/>
      <c r="N164" s="65">
        <v>304</v>
      </c>
      <c r="O164" s="66">
        <v>0</v>
      </c>
      <c r="P164" s="67">
        <v>304</v>
      </c>
      <c r="Q164" s="60"/>
      <c r="R164" s="68">
        <v>1</v>
      </c>
      <c r="S164" s="68">
        <v>0</v>
      </c>
      <c r="T164" s="60"/>
      <c r="U164" s="62">
        <v>24566</v>
      </c>
      <c r="V164" s="62">
        <v>0</v>
      </c>
      <c r="W164" s="60"/>
      <c r="X164" s="69">
        <v>0</v>
      </c>
      <c r="Z164" s="65">
        <v>0</v>
      </c>
      <c r="AA164" s="65">
        <v>304</v>
      </c>
      <c r="AB164" s="66">
        <v>0</v>
      </c>
      <c r="AC164" s="67">
        <v>304</v>
      </c>
      <c r="AD164" s="60"/>
      <c r="AE164" s="68">
        <v>1</v>
      </c>
      <c r="AF164" s="68">
        <v>0</v>
      </c>
      <c r="AG164" s="60"/>
      <c r="AH164" s="62">
        <v>24566</v>
      </c>
      <c r="AI164" s="61">
        <v>0</v>
      </c>
      <c r="AJ164" s="60"/>
      <c r="AK164" s="69">
        <v>0</v>
      </c>
    </row>
    <row r="165" spans="1:37" ht="15">
      <c r="A165" s="56" t="s">
        <v>314</v>
      </c>
      <c r="B165" s="57" t="str">
        <f>'[1]School Imp &amp; State Admin  '!D168</f>
        <v>WALLACE PUBLIC SCH DIST 65 R</v>
      </c>
      <c r="C165" s="58">
        <v>22598</v>
      </c>
      <c r="D165" s="59">
        <v>18688</v>
      </c>
      <c r="E165" s="60"/>
      <c r="F165" s="61">
        <v>0</v>
      </c>
      <c r="G165" s="62">
        <v>0</v>
      </c>
      <c r="H165" s="61">
        <v>0</v>
      </c>
      <c r="I165" s="60"/>
      <c r="J165" s="63">
        <v>0</v>
      </c>
      <c r="K165" s="63">
        <v>0</v>
      </c>
      <c r="L165" s="64">
        <v>0</v>
      </c>
      <c r="M165" s="60"/>
      <c r="N165" s="65">
        <v>175</v>
      </c>
      <c r="O165" s="66">
        <v>0</v>
      </c>
      <c r="P165" s="67">
        <v>175</v>
      </c>
      <c r="Q165" s="60"/>
      <c r="R165" s="68">
        <v>1</v>
      </c>
      <c r="S165" s="68">
        <v>0</v>
      </c>
      <c r="T165" s="60"/>
      <c r="U165" s="62">
        <v>18688</v>
      </c>
      <c r="V165" s="62">
        <v>0</v>
      </c>
      <c r="W165" s="60"/>
      <c r="X165" s="69">
        <v>0</v>
      </c>
      <c r="Z165" s="65">
        <v>0</v>
      </c>
      <c r="AA165" s="65">
        <v>175</v>
      </c>
      <c r="AB165" s="66">
        <v>0</v>
      </c>
      <c r="AC165" s="67">
        <v>175</v>
      </c>
      <c r="AD165" s="60"/>
      <c r="AE165" s="68">
        <v>1</v>
      </c>
      <c r="AF165" s="68">
        <v>0</v>
      </c>
      <c r="AG165" s="60"/>
      <c r="AH165" s="62">
        <v>18688</v>
      </c>
      <c r="AI165" s="61">
        <v>0</v>
      </c>
      <c r="AJ165" s="60"/>
      <c r="AK165" s="69">
        <v>0</v>
      </c>
    </row>
    <row r="166" spans="1:37" ht="15">
      <c r="A166" s="56" t="s">
        <v>316</v>
      </c>
      <c r="B166" s="57" t="str">
        <f>'[1]School Imp &amp; State Admin  '!D169</f>
        <v>STAPLETON PUBLIC SCHOOLS</v>
      </c>
      <c r="C166" s="58">
        <v>22657</v>
      </c>
      <c r="D166" s="59">
        <v>18737</v>
      </c>
      <c r="E166" s="60"/>
      <c r="F166" s="61">
        <v>0</v>
      </c>
      <c r="G166" s="62">
        <v>0</v>
      </c>
      <c r="H166" s="61">
        <v>0</v>
      </c>
      <c r="I166" s="60"/>
      <c r="J166" s="63">
        <v>0</v>
      </c>
      <c r="K166" s="63">
        <v>0</v>
      </c>
      <c r="L166" s="64">
        <v>0</v>
      </c>
      <c r="M166" s="60"/>
      <c r="N166" s="65">
        <v>184</v>
      </c>
      <c r="O166" s="66">
        <v>0</v>
      </c>
      <c r="P166" s="67">
        <v>184</v>
      </c>
      <c r="Q166" s="60"/>
      <c r="R166" s="68">
        <v>1</v>
      </c>
      <c r="S166" s="68">
        <v>0</v>
      </c>
      <c r="T166" s="60"/>
      <c r="U166" s="62">
        <v>18737</v>
      </c>
      <c r="V166" s="62">
        <v>0</v>
      </c>
      <c r="W166" s="60"/>
      <c r="X166" s="69">
        <v>0</v>
      </c>
      <c r="Z166" s="65">
        <v>0</v>
      </c>
      <c r="AA166" s="65">
        <v>184</v>
      </c>
      <c r="AB166" s="66">
        <v>0</v>
      </c>
      <c r="AC166" s="67">
        <v>184</v>
      </c>
      <c r="AD166" s="60"/>
      <c r="AE166" s="68">
        <v>1</v>
      </c>
      <c r="AF166" s="68">
        <v>0</v>
      </c>
      <c r="AG166" s="60"/>
      <c r="AH166" s="62">
        <v>18737</v>
      </c>
      <c r="AI166" s="61">
        <v>0</v>
      </c>
      <c r="AJ166" s="60"/>
      <c r="AK166" s="69">
        <v>0</v>
      </c>
    </row>
    <row r="167" spans="1:37" ht="15">
      <c r="A167" s="56" t="s">
        <v>318</v>
      </c>
      <c r="B167" s="57" t="str">
        <f>'[1]School Imp &amp; State Admin  '!D170</f>
        <v>LOUP COUNTY PUBLIC SCHOOLS</v>
      </c>
      <c r="C167" s="58">
        <v>19840</v>
      </c>
      <c r="D167" s="59">
        <v>16408</v>
      </c>
      <c r="E167" s="60"/>
      <c r="F167" s="61">
        <v>0</v>
      </c>
      <c r="G167" s="62">
        <v>0</v>
      </c>
      <c r="H167" s="61">
        <v>0</v>
      </c>
      <c r="I167" s="60"/>
      <c r="J167" s="63">
        <v>0</v>
      </c>
      <c r="K167" s="63">
        <v>0</v>
      </c>
      <c r="L167" s="64">
        <v>0</v>
      </c>
      <c r="M167" s="60"/>
      <c r="N167" s="65">
        <v>66</v>
      </c>
      <c r="O167" s="66">
        <v>0</v>
      </c>
      <c r="P167" s="67">
        <v>66</v>
      </c>
      <c r="Q167" s="60"/>
      <c r="R167" s="68">
        <v>1</v>
      </c>
      <c r="S167" s="68">
        <v>0</v>
      </c>
      <c r="T167" s="60"/>
      <c r="U167" s="62">
        <v>16408</v>
      </c>
      <c r="V167" s="62">
        <v>0</v>
      </c>
      <c r="W167" s="60"/>
      <c r="X167" s="69">
        <v>0</v>
      </c>
      <c r="Z167" s="65">
        <v>0</v>
      </c>
      <c r="AA167" s="65">
        <v>66</v>
      </c>
      <c r="AB167" s="66">
        <v>0</v>
      </c>
      <c r="AC167" s="67">
        <v>66</v>
      </c>
      <c r="AD167" s="60"/>
      <c r="AE167" s="68">
        <v>1</v>
      </c>
      <c r="AF167" s="68">
        <v>0</v>
      </c>
      <c r="AG167" s="60"/>
      <c r="AH167" s="62">
        <v>16408</v>
      </c>
      <c r="AI167" s="61">
        <v>0</v>
      </c>
      <c r="AJ167" s="60"/>
      <c r="AK167" s="69">
        <v>0</v>
      </c>
    </row>
    <row r="168" spans="1:37" ht="15">
      <c r="A168" s="56" t="s">
        <v>320</v>
      </c>
      <c r="B168" s="57" t="str">
        <f>'[1]School Imp &amp; State Admin  '!D171</f>
        <v>MADISON PUBLIC SCHOOLS</v>
      </c>
      <c r="C168" s="58">
        <v>155137</v>
      </c>
      <c r="D168" s="59">
        <v>128298</v>
      </c>
      <c r="E168" s="60"/>
      <c r="F168" s="61">
        <v>6249.46</v>
      </c>
      <c r="G168" s="62">
        <v>15246</v>
      </c>
      <c r="H168" s="61">
        <v>-8996.1527050065888</v>
      </c>
      <c r="I168" s="60"/>
      <c r="J168" s="63">
        <v>4.8710618059082667E-2</v>
      </c>
      <c r="K168" s="63">
        <v>0.11882998171846434</v>
      </c>
      <c r="L168" s="64">
        <v>-7.0119363659381678E-2</v>
      </c>
      <c r="M168" s="60"/>
      <c r="N168" s="65">
        <v>482</v>
      </c>
      <c r="O168" s="66">
        <v>65</v>
      </c>
      <c r="P168" s="67">
        <v>547</v>
      </c>
      <c r="Q168" s="60"/>
      <c r="R168" s="68">
        <v>0.88117001828153563</v>
      </c>
      <c r="S168" s="68">
        <v>0.11882998171846434</v>
      </c>
      <c r="T168" s="60"/>
      <c r="U168" s="62">
        <v>113052</v>
      </c>
      <c r="V168" s="62">
        <v>15246</v>
      </c>
      <c r="W168" s="60"/>
      <c r="X168" s="69">
        <v>234.55384615384617</v>
      </c>
      <c r="Z168" s="65">
        <v>17</v>
      </c>
      <c r="AA168" s="65">
        <v>482</v>
      </c>
      <c r="AB168" s="66">
        <v>65</v>
      </c>
      <c r="AC168" s="67">
        <v>547</v>
      </c>
      <c r="AD168" s="60"/>
      <c r="AE168" s="68">
        <v>0.9512894978877301</v>
      </c>
      <c r="AF168" s="68">
        <v>4.871050211226987E-2</v>
      </c>
      <c r="AG168" s="60"/>
      <c r="AH168" s="62">
        <v>122048.54</v>
      </c>
      <c r="AI168" s="61">
        <v>6249.46</v>
      </c>
      <c r="AJ168" s="60"/>
      <c r="AK168" s="69">
        <f t="shared" si="4"/>
        <v>96.145538461538465</v>
      </c>
    </row>
    <row r="169" spans="1:37" ht="15">
      <c r="A169" s="56" t="s">
        <v>322</v>
      </c>
      <c r="B169" s="57" t="str">
        <f>'[1]School Imp &amp; State Admin  '!D172</f>
        <v>NORFOLK PUBLIC SCHOOLS</v>
      </c>
      <c r="C169" s="58">
        <v>997649</v>
      </c>
      <c r="D169" s="59">
        <v>825052</v>
      </c>
      <c r="E169" s="60"/>
      <c r="F169" s="61">
        <v>57578.39</v>
      </c>
      <c r="G169" s="62">
        <v>150806</v>
      </c>
      <c r="H169" s="61">
        <v>-93227.444320044029</v>
      </c>
      <c r="I169" s="60"/>
      <c r="J169" s="63">
        <v>6.9787602991635819E-2</v>
      </c>
      <c r="K169" s="63">
        <v>0.18278346605991661</v>
      </c>
      <c r="L169" s="64">
        <v>-0.11299586306828079</v>
      </c>
      <c r="M169" s="60"/>
      <c r="N169" s="65">
        <v>4310</v>
      </c>
      <c r="O169" s="66">
        <v>964</v>
      </c>
      <c r="P169" s="67">
        <v>5274</v>
      </c>
      <c r="Q169" s="60"/>
      <c r="R169" s="68">
        <v>0.81721653394008342</v>
      </c>
      <c r="S169" s="68">
        <v>0.18278346605991658</v>
      </c>
      <c r="T169" s="60"/>
      <c r="U169" s="62">
        <v>674246</v>
      </c>
      <c r="V169" s="62">
        <v>150806</v>
      </c>
      <c r="W169" s="60"/>
      <c r="X169" s="69">
        <v>156.43775933609959</v>
      </c>
      <c r="Z169" s="65">
        <v>161</v>
      </c>
      <c r="AA169" s="65">
        <v>4310</v>
      </c>
      <c r="AB169" s="66">
        <v>964</v>
      </c>
      <c r="AC169" s="67">
        <v>5274</v>
      </c>
      <c r="AD169" s="60"/>
      <c r="AE169" s="68">
        <v>0.93021241085410378</v>
      </c>
      <c r="AF169" s="68">
        <v>6.9787589145896264E-2</v>
      </c>
      <c r="AG169" s="60"/>
      <c r="AH169" s="62">
        <v>767473.61</v>
      </c>
      <c r="AI169" s="61">
        <v>57578.39</v>
      </c>
      <c r="AJ169" s="60"/>
      <c r="AK169" s="69">
        <f t="shared" si="4"/>
        <v>59.728620331950204</v>
      </c>
    </row>
    <row r="170" spans="1:37" ht="15">
      <c r="A170" s="56" t="s">
        <v>324</v>
      </c>
      <c r="B170" s="57" t="str">
        <f>'[1]School Imp &amp; State Admin  '!D173</f>
        <v>BATTLE CREEK PUBLIC SCHOOLS</v>
      </c>
      <c r="C170" s="58">
        <v>38812</v>
      </c>
      <c r="D170" s="59">
        <v>32097</v>
      </c>
      <c r="E170" s="60"/>
      <c r="F170" s="61">
        <v>4720.2</v>
      </c>
      <c r="G170" s="62">
        <v>7398</v>
      </c>
      <c r="H170" s="61">
        <v>-2678.3278711405019</v>
      </c>
      <c r="I170" s="60"/>
      <c r="J170" s="63">
        <v>0.14705876491023628</v>
      </c>
      <c r="K170" s="63">
        <v>0.23050259965337955</v>
      </c>
      <c r="L170" s="64">
        <v>-8.3443834743143264E-2</v>
      </c>
      <c r="M170" s="60"/>
      <c r="N170" s="65">
        <v>444</v>
      </c>
      <c r="O170" s="66">
        <v>133</v>
      </c>
      <c r="P170" s="67">
        <v>577</v>
      </c>
      <c r="Q170" s="60"/>
      <c r="R170" s="68">
        <v>0.7694974003466204</v>
      </c>
      <c r="S170" s="68">
        <v>0.23050259965337955</v>
      </c>
      <c r="T170" s="60"/>
      <c r="U170" s="62">
        <v>24699</v>
      </c>
      <c r="V170" s="62">
        <v>7398</v>
      </c>
      <c r="W170" s="60"/>
      <c r="X170" s="69">
        <v>55.624060150375939</v>
      </c>
      <c r="Z170" s="65">
        <v>15</v>
      </c>
      <c r="AA170" s="65">
        <v>444</v>
      </c>
      <c r="AB170" s="66">
        <v>133</v>
      </c>
      <c r="AC170" s="67">
        <v>577</v>
      </c>
      <c r="AD170" s="60"/>
      <c r="AE170" s="68">
        <v>0.85293952705860354</v>
      </c>
      <c r="AF170" s="68">
        <v>0.14706047294139638</v>
      </c>
      <c r="AG170" s="60"/>
      <c r="AH170" s="62">
        <v>27376.799999999999</v>
      </c>
      <c r="AI170" s="61">
        <v>4720.2</v>
      </c>
      <c r="AJ170" s="60"/>
      <c r="AK170" s="69">
        <f t="shared" si="4"/>
        <v>35.490225563909775</v>
      </c>
    </row>
    <row r="171" spans="1:37" ht="15">
      <c r="A171" s="56" t="s">
        <v>326</v>
      </c>
      <c r="B171" s="57" t="str">
        <f>'[1]School Imp &amp; State Admin  '!D174</f>
        <v>NEWMAN GROVE PUBLIC SCHOOLS</v>
      </c>
      <c r="C171" s="58">
        <v>47308</v>
      </c>
      <c r="D171" s="59">
        <v>39124</v>
      </c>
      <c r="E171" s="60"/>
      <c r="F171" s="61">
        <v>0</v>
      </c>
      <c r="G171" s="62">
        <v>0</v>
      </c>
      <c r="H171" s="61">
        <v>0</v>
      </c>
      <c r="I171" s="60"/>
      <c r="J171" s="63">
        <v>0</v>
      </c>
      <c r="K171" s="63">
        <v>0</v>
      </c>
      <c r="L171" s="64">
        <v>0</v>
      </c>
      <c r="M171" s="60"/>
      <c r="N171" s="65">
        <v>152</v>
      </c>
      <c r="O171" s="66">
        <v>0</v>
      </c>
      <c r="P171" s="67">
        <v>152</v>
      </c>
      <c r="Q171" s="60"/>
      <c r="R171" s="68">
        <v>1</v>
      </c>
      <c r="S171" s="68">
        <v>0</v>
      </c>
      <c r="T171" s="60"/>
      <c r="U171" s="62">
        <v>39124</v>
      </c>
      <c r="V171" s="62">
        <v>0</v>
      </c>
      <c r="W171" s="60"/>
      <c r="X171" s="69">
        <v>0</v>
      </c>
      <c r="Z171" s="65">
        <v>0</v>
      </c>
      <c r="AA171" s="65">
        <v>152</v>
      </c>
      <c r="AB171" s="66">
        <v>0</v>
      </c>
      <c r="AC171" s="67">
        <v>152</v>
      </c>
      <c r="AD171" s="60"/>
      <c r="AE171" s="68">
        <v>1</v>
      </c>
      <c r="AF171" s="68">
        <v>0</v>
      </c>
      <c r="AG171" s="60"/>
      <c r="AH171" s="62">
        <v>39124</v>
      </c>
      <c r="AI171" s="61">
        <v>0</v>
      </c>
      <c r="AJ171" s="60"/>
      <c r="AK171" s="69">
        <v>0</v>
      </c>
    </row>
    <row r="172" spans="1:37" ht="15">
      <c r="A172" s="56" t="s">
        <v>328</v>
      </c>
      <c r="B172" s="57" t="str">
        <f>'[1]School Imp &amp; State Admin  '!D175</f>
        <v>ELKHORN VALLEY SCHOOLS</v>
      </c>
      <c r="C172" s="58">
        <v>59410</v>
      </c>
      <c r="D172" s="59">
        <v>49132</v>
      </c>
      <c r="E172" s="60"/>
      <c r="F172" s="61">
        <v>0</v>
      </c>
      <c r="G172" s="62">
        <v>0</v>
      </c>
      <c r="H172" s="61">
        <v>0</v>
      </c>
      <c r="I172" s="60"/>
      <c r="J172" s="63">
        <v>0</v>
      </c>
      <c r="K172" s="63">
        <v>0</v>
      </c>
      <c r="L172" s="64">
        <v>0</v>
      </c>
      <c r="M172" s="60"/>
      <c r="N172" s="65">
        <v>401</v>
      </c>
      <c r="O172" s="66">
        <v>0</v>
      </c>
      <c r="P172" s="67">
        <v>401</v>
      </c>
      <c r="Q172" s="60"/>
      <c r="R172" s="68">
        <v>1</v>
      </c>
      <c r="S172" s="68">
        <v>0</v>
      </c>
      <c r="T172" s="60"/>
      <c r="U172" s="62">
        <v>49132</v>
      </c>
      <c r="V172" s="62">
        <v>0</v>
      </c>
      <c r="W172" s="60"/>
      <c r="X172" s="69">
        <v>0</v>
      </c>
      <c r="Z172" s="65">
        <v>0</v>
      </c>
      <c r="AA172" s="65">
        <v>401</v>
      </c>
      <c r="AB172" s="66">
        <v>0</v>
      </c>
      <c r="AC172" s="67">
        <v>401</v>
      </c>
      <c r="AD172" s="60"/>
      <c r="AE172" s="68">
        <v>1</v>
      </c>
      <c r="AF172" s="68">
        <v>0</v>
      </c>
      <c r="AG172" s="60"/>
      <c r="AH172" s="62">
        <v>49132</v>
      </c>
      <c r="AI172" s="61">
        <v>0</v>
      </c>
      <c r="AJ172" s="60"/>
      <c r="AK172" s="69">
        <v>0</v>
      </c>
    </row>
    <row r="173" spans="1:37" ht="15">
      <c r="A173" s="56" t="s">
        <v>330</v>
      </c>
      <c r="B173" s="57" t="str">
        <f>'[1]School Imp &amp; State Admin  '!D176</f>
        <v>MC PHERSON COUNTY SCHOOLS</v>
      </c>
      <c r="C173" s="58">
        <v>0</v>
      </c>
      <c r="D173" s="59">
        <v>0</v>
      </c>
      <c r="E173" s="60"/>
      <c r="F173" s="61">
        <v>0</v>
      </c>
      <c r="G173" s="62">
        <v>0</v>
      </c>
      <c r="H173" s="61">
        <v>0</v>
      </c>
      <c r="I173" s="60"/>
      <c r="J173" s="63">
        <v>0</v>
      </c>
      <c r="K173" s="63">
        <v>0</v>
      </c>
      <c r="L173" s="64">
        <v>0</v>
      </c>
      <c r="M173" s="60"/>
      <c r="N173" s="65">
        <v>64</v>
      </c>
      <c r="O173" s="66">
        <v>0</v>
      </c>
      <c r="P173" s="67">
        <v>64</v>
      </c>
      <c r="Q173" s="60"/>
      <c r="R173" s="68">
        <v>1</v>
      </c>
      <c r="S173" s="68">
        <v>0</v>
      </c>
      <c r="T173" s="60"/>
      <c r="U173" s="62">
        <v>0</v>
      </c>
      <c r="V173" s="62">
        <v>0</v>
      </c>
      <c r="W173" s="60"/>
      <c r="X173" s="69">
        <v>0</v>
      </c>
      <c r="Z173" s="65">
        <v>0</v>
      </c>
      <c r="AA173" s="65">
        <v>64</v>
      </c>
      <c r="AB173" s="66">
        <v>0</v>
      </c>
      <c r="AC173" s="67">
        <v>64</v>
      </c>
      <c r="AD173" s="60"/>
      <c r="AE173" s="68">
        <v>0</v>
      </c>
      <c r="AF173" s="68">
        <v>0</v>
      </c>
      <c r="AG173" s="60"/>
      <c r="AH173" s="62">
        <v>0</v>
      </c>
      <c r="AI173" s="61">
        <v>0</v>
      </c>
      <c r="AJ173" s="60"/>
      <c r="AK173" s="69">
        <v>0</v>
      </c>
    </row>
    <row r="174" spans="1:37" ht="15">
      <c r="A174" s="56" t="s">
        <v>332</v>
      </c>
      <c r="B174" s="57" t="str">
        <f>'[1]School Imp &amp; State Admin  '!D177</f>
        <v>CENTRAL CITY PUBLIC SCHOOLS</v>
      </c>
      <c r="C174" s="58">
        <v>120627</v>
      </c>
      <c r="D174" s="59">
        <v>99758</v>
      </c>
      <c r="E174" s="60"/>
      <c r="F174" s="61">
        <v>0</v>
      </c>
      <c r="G174" s="62">
        <v>20984</v>
      </c>
      <c r="H174" s="61">
        <v>-20983.97867647469</v>
      </c>
      <c r="I174" s="60"/>
      <c r="J174" s="63">
        <v>0</v>
      </c>
      <c r="K174" s="63">
        <v>0.21034870641169853</v>
      </c>
      <c r="L174" s="64">
        <v>-0.21034870641169853</v>
      </c>
      <c r="M174" s="60"/>
      <c r="N174" s="65">
        <v>702</v>
      </c>
      <c r="O174" s="66">
        <v>187</v>
      </c>
      <c r="P174" s="67">
        <v>889</v>
      </c>
      <c r="Q174" s="60"/>
      <c r="R174" s="68">
        <v>0.78965129358830144</v>
      </c>
      <c r="S174" s="68">
        <v>0.21034870641169853</v>
      </c>
      <c r="T174" s="60"/>
      <c r="U174" s="62">
        <v>78774</v>
      </c>
      <c r="V174" s="62">
        <v>20984</v>
      </c>
      <c r="W174" s="60"/>
      <c r="X174" s="69">
        <v>112.21390374331551</v>
      </c>
      <c r="Z174" s="65">
        <v>0</v>
      </c>
      <c r="AA174" s="65">
        <v>702</v>
      </c>
      <c r="AB174" s="66">
        <v>187</v>
      </c>
      <c r="AC174" s="67">
        <v>889</v>
      </c>
      <c r="AD174" s="60"/>
      <c r="AE174" s="68">
        <v>1</v>
      </c>
      <c r="AF174" s="68">
        <v>0</v>
      </c>
      <c r="AG174" s="60"/>
      <c r="AH174" s="62">
        <v>99758</v>
      </c>
      <c r="AI174" s="61">
        <v>0</v>
      </c>
      <c r="AJ174" s="60"/>
      <c r="AK174" s="69">
        <f t="shared" si="4"/>
        <v>0</v>
      </c>
    </row>
    <row r="175" spans="1:37" ht="15">
      <c r="A175" s="56" t="s">
        <v>334</v>
      </c>
      <c r="B175" s="57" t="str">
        <f>'[1]School Imp &amp; State Admin  '!D178</f>
        <v>PALMER PUBLIC SCHOOLS</v>
      </c>
      <c r="C175" s="58">
        <v>41977</v>
      </c>
      <c r="D175" s="59">
        <v>34715</v>
      </c>
      <c r="E175" s="60"/>
      <c r="F175" s="61">
        <v>0</v>
      </c>
      <c r="G175" s="62">
        <v>0</v>
      </c>
      <c r="H175" s="61">
        <v>0</v>
      </c>
      <c r="I175" s="60"/>
      <c r="J175" s="63">
        <v>0</v>
      </c>
      <c r="K175" s="63">
        <v>0</v>
      </c>
      <c r="L175" s="64">
        <v>0</v>
      </c>
      <c r="M175" s="60"/>
      <c r="N175" s="65">
        <v>276</v>
      </c>
      <c r="O175" s="66">
        <v>0</v>
      </c>
      <c r="P175" s="67">
        <v>276</v>
      </c>
      <c r="Q175" s="60"/>
      <c r="R175" s="68">
        <v>1</v>
      </c>
      <c r="S175" s="68">
        <v>0</v>
      </c>
      <c r="T175" s="60"/>
      <c r="U175" s="62">
        <v>34715</v>
      </c>
      <c r="V175" s="62">
        <v>0</v>
      </c>
      <c r="W175" s="60"/>
      <c r="X175" s="69">
        <v>0</v>
      </c>
      <c r="Z175" s="65">
        <v>0</v>
      </c>
      <c r="AA175" s="65">
        <v>276</v>
      </c>
      <c r="AB175" s="66">
        <v>0</v>
      </c>
      <c r="AC175" s="67">
        <v>276</v>
      </c>
      <c r="AD175" s="60"/>
      <c r="AE175" s="68">
        <v>1</v>
      </c>
      <c r="AF175" s="68">
        <v>0</v>
      </c>
      <c r="AG175" s="60"/>
      <c r="AH175" s="62">
        <v>34715</v>
      </c>
      <c r="AI175" s="61">
        <v>0</v>
      </c>
      <c r="AJ175" s="60"/>
      <c r="AK175" s="69">
        <v>0</v>
      </c>
    </row>
    <row r="176" spans="1:37" ht="15">
      <c r="A176" s="56" t="s">
        <v>336</v>
      </c>
      <c r="B176" s="57" t="str">
        <f>'[1]School Imp &amp; State Admin  '!D179</f>
        <v>BAYARD PUBLIC SCHOOLS</v>
      </c>
      <c r="C176" s="58">
        <v>121469</v>
      </c>
      <c r="D176" s="59">
        <v>100454</v>
      </c>
      <c r="E176" s="60"/>
      <c r="F176" s="61">
        <v>0</v>
      </c>
      <c r="G176" s="62">
        <v>0</v>
      </c>
      <c r="H176" s="61">
        <v>0</v>
      </c>
      <c r="I176" s="60"/>
      <c r="J176" s="63">
        <v>0</v>
      </c>
      <c r="K176" s="63">
        <v>0</v>
      </c>
      <c r="L176" s="64">
        <v>0</v>
      </c>
      <c r="M176" s="60"/>
      <c r="N176" s="65">
        <v>357</v>
      </c>
      <c r="O176" s="66">
        <v>0</v>
      </c>
      <c r="P176" s="67">
        <v>357</v>
      </c>
      <c r="Q176" s="60"/>
      <c r="R176" s="68">
        <v>1</v>
      </c>
      <c r="S176" s="68">
        <v>0</v>
      </c>
      <c r="T176" s="60"/>
      <c r="U176" s="62">
        <v>100454</v>
      </c>
      <c r="V176" s="62">
        <v>0</v>
      </c>
      <c r="W176" s="60"/>
      <c r="X176" s="69">
        <v>0</v>
      </c>
      <c r="Z176" s="65">
        <v>0</v>
      </c>
      <c r="AA176" s="65">
        <v>357</v>
      </c>
      <c r="AB176" s="66">
        <v>0</v>
      </c>
      <c r="AC176" s="67">
        <v>357</v>
      </c>
      <c r="AD176" s="60"/>
      <c r="AE176" s="68">
        <v>1</v>
      </c>
      <c r="AF176" s="68">
        <v>0</v>
      </c>
      <c r="AG176" s="60"/>
      <c r="AH176" s="62">
        <v>100454</v>
      </c>
      <c r="AI176" s="61">
        <v>0</v>
      </c>
      <c r="AJ176" s="60"/>
      <c r="AK176" s="69">
        <v>0</v>
      </c>
    </row>
    <row r="177" spans="1:37" ht="15">
      <c r="A177" s="56" t="s">
        <v>338</v>
      </c>
      <c r="B177" s="57" t="str">
        <f>'[1]School Imp &amp; State Admin  '!D180</f>
        <v>BRIDGEPORT PUBLIC SCHOOLS</v>
      </c>
      <c r="C177" s="58">
        <v>92896</v>
      </c>
      <c r="D177" s="59">
        <v>76825</v>
      </c>
      <c r="E177" s="60"/>
      <c r="F177" s="61">
        <v>0</v>
      </c>
      <c r="G177" s="62">
        <v>0</v>
      </c>
      <c r="H177" s="61">
        <v>0</v>
      </c>
      <c r="I177" s="60"/>
      <c r="J177" s="63">
        <v>0</v>
      </c>
      <c r="K177" s="63">
        <v>0</v>
      </c>
      <c r="L177" s="64">
        <v>0</v>
      </c>
      <c r="M177" s="60"/>
      <c r="N177" s="65">
        <v>445</v>
      </c>
      <c r="O177" s="66">
        <v>0</v>
      </c>
      <c r="P177" s="67">
        <v>445</v>
      </c>
      <c r="Q177" s="60"/>
      <c r="R177" s="68">
        <v>1</v>
      </c>
      <c r="S177" s="68">
        <v>0</v>
      </c>
      <c r="T177" s="60"/>
      <c r="U177" s="62">
        <v>76825</v>
      </c>
      <c r="V177" s="62">
        <v>0</v>
      </c>
      <c r="W177" s="60"/>
      <c r="X177" s="69">
        <v>0</v>
      </c>
      <c r="Z177" s="65">
        <v>0</v>
      </c>
      <c r="AA177" s="65">
        <v>445</v>
      </c>
      <c r="AB177" s="66">
        <v>0</v>
      </c>
      <c r="AC177" s="67">
        <v>445</v>
      </c>
      <c r="AD177" s="60"/>
      <c r="AE177" s="68">
        <v>1</v>
      </c>
      <c r="AF177" s="68">
        <v>0</v>
      </c>
      <c r="AG177" s="60"/>
      <c r="AH177" s="62">
        <v>76825</v>
      </c>
      <c r="AI177" s="61">
        <v>0</v>
      </c>
      <c r="AJ177" s="60"/>
      <c r="AK177" s="69">
        <v>0</v>
      </c>
    </row>
    <row r="178" spans="1:37" ht="15">
      <c r="A178" s="56" t="s">
        <v>340</v>
      </c>
      <c r="B178" s="57" t="str">
        <f>'[1]School Imp &amp; State Admin  '!D181</f>
        <v>FULLERTON PUBLIC SCHOOLS</v>
      </c>
      <c r="C178" s="58">
        <v>39437</v>
      </c>
      <c r="D178" s="59">
        <v>32614</v>
      </c>
      <c r="E178" s="60"/>
      <c r="F178" s="61">
        <v>0</v>
      </c>
      <c r="G178" s="62">
        <v>0</v>
      </c>
      <c r="H178" s="61">
        <v>0</v>
      </c>
      <c r="I178" s="60"/>
      <c r="J178" s="63">
        <v>0</v>
      </c>
      <c r="K178" s="63">
        <v>0</v>
      </c>
      <c r="L178" s="64">
        <v>0</v>
      </c>
      <c r="M178" s="60"/>
      <c r="N178" s="65">
        <v>311</v>
      </c>
      <c r="O178" s="66">
        <v>0</v>
      </c>
      <c r="P178" s="67">
        <v>311</v>
      </c>
      <c r="Q178" s="60"/>
      <c r="R178" s="68">
        <v>1</v>
      </c>
      <c r="S178" s="68">
        <v>0</v>
      </c>
      <c r="T178" s="60"/>
      <c r="U178" s="62">
        <v>32614</v>
      </c>
      <c r="V178" s="62">
        <v>0</v>
      </c>
      <c r="W178" s="60"/>
      <c r="X178" s="69">
        <v>0</v>
      </c>
      <c r="Z178" s="65">
        <v>0</v>
      </c>
      <c r="AA178" s="65">
        <v>311</v>
      </c>
      <c r="AB178" s="66">
        <v>0</v>
      </c>
      <c r="AC178" s="67">
        <v>311</v>
      </c>
      <c r="AD178" s="60"/>
      <c r="AE178" s="68">
        <v>1</v>
      </c>
      <c r="AF178" s="68">
        <v>0</v>
      </c>
      <c r="AG178" s="60"/>
      <c r="AH178" s="62">
        <v>32614</v>
      </c>
      <c r="AI178" s="61">
        <v>0</v>
      </c>
      <c r="AJ178" s="60"/>
      <c r="AK178" s="69">
        <v>0</v>
      </c>
    </row>
    <row r="179" spans="1:37" ht="15">
      <c r="A179" s="56" t="s">
        <v>342</v>
      </c>
      <c r="B179" s="57" t="str">
        <f>'[1]School Imp &amp; State Admin  '!D182</f>
        <v>TWIN RIVER PUBLIC SCHOOLS</v>
      </c>
      <c r="C179" s="58">
        <v>65809</v>
      </c>
      <c r="D179" s="59">
        <v>54424</v>
      </c>
      <c r="E179" s="60"/>
      <c r="F179" s="61">
        <v>0</v>
      </c>
      <c r="G179" s="62">
        <v>0</v>
      </c>
      <c r="H179" s="61">
        <v>0</v>
      </c>
      <c r="I179" s="60"/>
      <c r="J179" s="63">
        <v>0</v>
      </c>
      <c r="K179" s="63">
        <v>0</v>
      </c>
      <c r="L179" s="64">
        <v>0</v>
      </c>
      <c r="M179" s="60"/>
      <c r="N179" s="65">
        <v>401</v>
      </c>
      <c r="O179" s="66">
        <v>0</v>
      </c>
      <c r="P179" s="67">
        <v>401</v>
      </c>
      <c r="Q179" s="60"/>
      <c r="R179" s="68">
        <v>1</v>
      </c>
      <c r="S179" s="68">
        <v>0</v>
      </c>
      <c r="T179" s="60"/>
      <c r="U179" s="62">
        <v>54424</v>
      </c>
      <c r="V179" s="62">
        <v>0</v>
      </c>
      <c r="W179" s="60"/>
      <c r="X179" s="69">
        <v>0</v>
      </c>
      <c r="Z179" s="65">
        <v>0</v>
      </c>
      <c r="AA179" s="65">
        <v>401</v>
      </c>
      <c r="AB179" s="66">
        <v>0</v>
      </c>
      <c r="AC179" s="67">
        <v>401</v>
      </c>
      <c r="AD179" s="60"/>
      <c r="AE179" s="68">
        <v>1</v>
      </c>
      <c r="AF179" s="68">
        <v>0</v>
      </c>
      <c r="AG179" s="60"/>
      <c r="AH179" s="62">
        <v>54424</v>
      </c>
      <c r="AI179" s="61">
        <v>0</v>
      </c>
      <c r="AJ179" s="60"/>
      <c r="AK179" s="69">
        <v>0</v>
      </c>
    </row>
    <row r="180" spans="1:37" ht="15">
      <c r="A180" s="56" t="s">
        <v>344</v>
      </c>
      <c r="B180" s="57" t="str">
        <f>'[1]School Imp &amp; State Admin  '!D183</f>
        <v>JOHNSON-BROCK PUBLIC SCHOOLS</v>
      </c>
      <c r="C180" s="58">
        <v>41473</v>
      </c>
      <c r="D180" s="59">
        <v>34298</v>
      </c>
      <c r="E180" s="60"/>
      <c r="F180" s="61">
        <v>0</v>
      </c>
      <c r="G180" s="62">
        <v>0</v>
      </c>
      <c r="H180" s="61">
        <v>0</v>
      </c>
      <c r="I180" s="60"/>
      <c r="J180" s="63">
        <v>0</v>
      </c>
      <c r="K180" s="63">
        <v>0</v>
      </c>
      <c r="L180" s="64">
        <v>0</v>
      </c>
      <c r="M180" s="60"/>
      <c r="N180" s="65">
        <v>317</v>
      </c>
      <c r="O180" s="66">
        <v>0</v>
      </c>
      <c r="P180" s="67">
        <v>317</v>
      </c>
      <c r="Q180" s="60"/>
      <c r="R180" s="68">
        <v>1</v>
      </c>
      <c r="S180" s="68">
        <v>0</v>
      </c>
      <c r="T180" s="60"/>
      <c r="U180" s="62">
        <v>34298</v>
      </c>
      <c r="V180" s="62">
        <v>0</v>
      </c>
      <c r="W180" s="60"/>
      <c r="X180" s="69">
        <v>0</v>
      </c>
      <c r="Z180" s="65">
        <v>0</v>
      </c>
      <c r="AA180" s="65">
        <v>317</v>
      </c>
      <c r="AB180" s="66">
        <v>0</v>
      </c>
      <c r="AC180" s="67">
        <v>317</v>
      </c>
      <c r="AD180" s="60"/>
      <c r="AE180" s="68">
        <v>1</v>
      </c>
      <c r="AF180" s="68">
        <v>0</v>
      </c>
      <c r="AG180" s="60"/>
      <c r="AH180" s="62">
        <v>34298</v>
      </c>
      <c r="AI180" s="61">
        <v>0</v>
      </c>
      <c r="AJ180" s="60"/>
      <c r="AK180" s="69">
        <v>0</v>
      </c>
    </row>
    <row r="181" spans="1:37" ht="15">
      <c r="A181" s="56" t="s">
        <v>346</v>
      </c>
      <c r="B181" s="57" t="str">
        <f>'[1]School Imp &amp; State Admin  '!D184</f>
        <v>AUBURN PUBLIC SCHOOLS</v>
      </c>
      <c r="C181" s="58">
        <v>126216</v>
      </c>
      <c r="D181" s="59">
        <v>104380</v>
      </c>
      <c r="E181" s="60"/>
      <c r="F181" s="61">
        <v>0</v>
      </c>
      <c r="G181" s="62">
        <v>0</v>
      </c>
      <c r="H181" s="61">
        <v>0</v>
      </c>
      <c r="I181" s="60"/>
      <c r="J181" s="63">
        <v>0</v>
      </c>
      <c r="K181" s="63">
        <v>0</v>
      </c>
      <c r="L181" s="64">
        <v>0</v>
      </c>
      <c r="M181" s="60"/>
      <c r="N181" s="65">
        <v>828</v>
      </c>
      <c r="O181" s="66">
        <v>0</v>
      </c>
      <c r="P181" s="67">
        <v>828</v>
      </c>
      <c r="Q181" s="60"/>
      <c r="R181" s="68">
        <v>1</v>
      </c>
      <c r="S181" s="68">
        <v>0</v>
      </c>
      <c r="T181" s="60"/>
      <c r="U181" s="62">
        <v>104380</v>
      </c>
      <c r="V181" s="62">
        <v>0</v>
      </c>
      <c r="W181" s="60"/>
      <c r="X181" s="69">
        <v>0</v>
      </c>
      <c r="Z181" s="65">
        <v>0</v>
      </c>
      <c r="AA181" s="65">
        <v>828</v>
      </c>
      <c r="AB181" s="66">
        <v>0</v>
      </c>
      <c r="AC181" s="67">
        <v>828</v>
      </c>
      <c r="AD181" s="60"/>
      <c r="AE181" s="68">
        <v>1</v>
      </c>
      <c r="AF181" s="68">
        <v>0</v>
      </c>
      <c r="AG181" s="60"/>
      <c r="AH181" s="62">
        <v>104380</v>
      </c>
      <c r="AI181" s="61">
        <v>0</v>
      </c>
      <c r="AJ181" s="60"/>
      <c r="AK181" s="69">
        <v>0</v>
      </c>
    </row>
    <row r="182" spans="1:37" ht="15">
      <c r="A182" s="56" t="s">
        <v>348</v>
      </c>
      <c r="B182" s="57" t="str">
        <f>'[1]School Imp &amp; State Admin  '!D185</f>
        <v>SUPERIOR PUBLIC SCHOOLS</v>
      </c>
      <c r="C182" s="58">
        <v>94785</v>
      </c>
      <c r="D182" s="59">
        <v>78387</v>
      </c>
      <c r="E182" s="60"/>
      <c r="F182" s="61">
        <v>0</v>
      </c>
      <c r="G182" s="62">
        <v>0</v>
      </c>
      <c r="H182" s="61">
        <v>0</v>
      </c>
      <c r="I182" s="60"/>
      <c r="J182" s="63">
        <v>0</v>
      </c>
      <c r="K182" s="63">
        <v>0</v>
      </c>
      <c r="L182" s="64">
        <v>0</v>
      </c>
      <c r="M182" s="60"/>
      <c r="N182" s="65">
        <v>383</v>
      </c>
      <c r="O182" s="66">
        <v>0</v>
      </c>
      <c r="P182" s="67">
        <v>383</v>
      </c>
      <c r="Q182" s="60"/>
      <c r="R182" s="68">
        <v>1</v>
      </c>
      <c r="S182" s="68">
        <v>0</v>
      </c>
      <c r="T182" s="60"/>
      <c r="U182" s="62">
        <v>78387</v>
      </c>
      <c r="V182" s="62">
        <v>0</v>
      </c>
      <c r="W182" s="60"/>
      <c r="X182" s="69">
        <v>0</v>
      </c>
      <c r="Z182" s="65">
        <v>0</v>
      </c>
      <c r="AA182" s="65">
        <v>383</v>
      </c>
      <c r="AB182" s="66">
        <v>0</v>
      </c>
      <c r="AC182" s="67">
        <v>383</v>
      </c>
      <c r="AD182" s="60"/>
      <c r="AE182" s="68">
        <v>1</v>
      </c>
      <c r="AF182" s="68">
        <v>0</v>
      </c>
      <c r="AG182" s="60"/>
      <c r="AH182" s="62">
        <v>78387</v>
      </c>
      <c r="AI182" s="61">
        <v>0</v>
      </c>
      <c r="AJ182" s="60"/>
      <c r="AK182" s="69">
        <v>0</v>
      </c>
    </row>
    <row r="183" spans="1:37" ht="15">
      <c r="A183" s="56" t="s">
        <v>350</v>
      </c>
      <c r="B183" s="57" t="str">
        <f>'[1]School Imp &amp; State Admin  '!D186</f>
        <v>SOUTH CENTRAL NEBRASKA UNIFIED 5</v>
      </c>
      <c r="C183" s="58">
        <v>113650</v>
      </c>
      <c r="D183" s="59">
        <v>93988</v>
      </c>
      <c r="E183" s="60"/>
      <c r="F183" s="61">
        <v>0</v>
      </c>
      <c r="G183" s="62">
        <v>0</v>
      </c>
      <c r="H183" s="61">
        <v>0</v>
      </c>
      <c r="I183" s="60"/>
      <c r="J183" s="63">
        <v>0</v>
      </c>
      <c r="K183" s="63">
        <v>0</v>
      </c>
      <c r="L183" s="64">
        <v>0</v>
      </c>
      <c r="M183" s="60"/>
      <c r="N183" s="65">
        <v>582</v>
      </c>
      <c r="O183" s="66">
        <v>0</v>
      </c>
      <c r="P183" s="67">
        <v>582</v>
      </c>
      <c r="Q183" s="60"/>
      <c r="R183" s="68">
        <v>1</v>
      </c>
      <c r="S183" s="68">
        <v>0</v>
      </c>
      <c r="T183" s="60"/>
      <c r="U183" s="62">
        <v>93988</v>
      </c>
      <c r="V183" s="62">
        <v>0</v>
      </c>
      <c r="W183" s="60"/>
      <c r="X183" s="69">
        <v>0</v>
      </c>
      <c r="Z183" s="65">
        <v>0</v>
      </c>
      <c r="AA183" s="65">
        <v>582</v>
      </c>
      <c r="AB183" s="66">
        <v>0</v>
      </c>
      <c r="AC183" s="67">
        <v>582</v>
      </c>
      <c r="AD183" s="60"/>
      <c r="AE183" s="68">
        <v>1</v>
      </c>
      <c r="AF183" s="68">
        <v>0</v>
      </c>
      <c r="AG183" s="60"/>
      <c r="AH183" s="62">
        <v>93988</v>
      </c>
      <c r="AI183" s="61">
        <v>0</v>
      </c>
      <c r="AJ183" s="60"/>
      <c r="AK183" s="69">
        <v>0</v>
      </c>
    </row>
    <row r="184" spans="1:37" ht="15">
      <c r="A184" s="56" t="s">
        <v>352</v>
      </c>
      <c r="B184" s="57" t="str">
        <f>'[1]School Imp &amp; State Admin  '!D187</f>
        <v>SYRACUSE-DUNBAR-AVOCA SCHOOLS</v>
      </c>
      <c r="C184" s="58">
        <v>63895</v>
      </c>
      <c r="D184" s="59">
        <v>52841</v>
      </c>
      <c r="E184" s="60"/>
      <c r="F184" s="61">
        <v>0</v>
      </c>
      <c r="G184" s="62">
        <v>0</v>
      </c>
      <c r="H184" s="61">
        <v>0</v>
      </c>
      <c r="I184" s="60"/>
      <c r="J184" s="63">
        <v>0</v>
      </c>
      <c r="K184" s="63">
        <v>0</v>
      </c>
      <c r="L184" s="64">
        <v>0</v>
      </c>
      <c r="M184" s="60"/>
      <c r="N184" s="65">
        <v>726</v>
      </c>
      <c r="O184" s="66">
        <v>0</v>
      </c>
      <c r="P184" s="67">
        <v>726</v>
      </c>
      <c r="Q184" s="60"/>
      <c r="R184" s="68">
        <v>1</v>
      </c>
      <c r="S184" s="68">
        <v>0</v>
      </c>
      <c r="T184" s="60"/>
      <c r="U184" s="62">
        <v>52841</v>
      </c>
      <c r="V184" s="62">
        <v>0</v>
      </c>
      <c r="W184" s="60"/>
      <c r="X184" s="69">
        <v>0</v>
      </c>
      <c r="Z184" s="65">
        <v>0</v>
      </c>
      <c r="AA184" s="65">
        <v>726</v>
      </c>
      <c r="AB184" s="66">
        <v>0</v>
      </c>
      <c r="AC184" s="67">
        <v>726</v>
      </c>
      <c r="AD184" s="60"/>
      <c r="AE184" s="68">
        <v>1</v>
      </c>
      <c r="AF184" s="68">
        <v>0</v>
      </c>
      <c r="AG184" s="60"/>
      <c r="AH184" s="62">
        <v>52841</v>
      </c>
      <c r="AI184" s="61">
        <v>0</v>
      </c>
      <c r="AJ184" s="60"/>
      <c r="AK184" s="69">
        <v>0</v>
      </c>
    </row>
    <row r="185" spans="1:37" ht="15">
      <c r="A185" s="56" t="s">
        <v>354</v>
      </c>
      <c r="B185" s="57" t="str">
        <f>'[1]School Imp &amp; State Admin  '!D188</f>
        <v>NEBRASKA CITY PUBLIC SCHOOLS</v>
      </c>
      <c r="C185" s="58">
        <v>312560</v>
      </c>
      <c r="D185" s="59">
        <v>258486</v>
      </c>
      <c r="E185" s="60"/>
      <c r="F185" s="61">
        <v>18391.62</v>
      </c>
      <c r="G185" s="62">
        <v>47925</v>
      </c>
      <c r="H185" s="61">
        <v>-29533.39777348065</v>
      </c>
      <c r="I185" s="60"/>
      <c r="J185" s="63">
        <v>7.1151346496556384E-2</v>
      </c>
      <c r="K185" s="63">
        <v>0.1854066985645933</v>
      </c>
      <c r="L185" s="64">
        <v>-0.11425535206803691</v>
      </c>
      <c r="M185" s="60"/>
      <c r="N185" s="65">
        <v>1362</v>
      </c>
      <c r="O185" s="66">
        <v>310</v>
      </c>
      <c r="P185" s="67">
        <v>1672</v>
      </c>
      <c r="Q185" s="60"/>
      <c r="R185" s="68">
        <v>0.81459330143540665</v>
      </c>
      <c r="S185" s="68">
        <v>0.1854066985645933</v>
      </c>
      <c r="T185" s="60"/>
      <c r="U185" s="62">
        <v>210561</v>
      </c>
      <c r="V185" s="62">
        <v>47925</v>
      </c>
      <c r="W185" s="60"/>
      <c r="X185" s="69">
        <v>154.59677419354838</v>
      </c>
      <c r="Z185" s="65">
        <v>55</v>
      </c>
      <c r="AA185" s="65">
        <v>1362</v>
      </c>
      <c r="AB185" s="66">
        <v>310</v>
      </c>
      <c r="AC185" s="67">
        <v>1672</v>
      </c>
      <c r="AD185" s="60"/>
      <c r="AE185" s="68">
        <v>0.92884868039274859</v>
      </c>
      <c r="AF185" s="68">
        <v>7.1151319607251448E-2</v>
      </c>
      <c r="AG185" s="60"/>
      <c r="AH185" s="62">
        <v>240094.38</v>
      </c>
      <c r="AI185" s="61">
        <v>18391.62</v>
      </c>
      <c r="AJ185" s="60"/>
      <c r="AK185" s="69">
        <f t="shared" si="4"/>
        <v>59.327806451612901</v>
      </c>
    </row>
    <row r="186" spans="1:37" ht="15">
      <c r="A186" s="56" t="s">
        <v>356</v>
      </c>
      <c r="B186" s="57" t="str">
        <f>'[1]School Imp &amp; State Admin  '!D189</f>
        <v>PALMYRA DISTRICT O R 1</v>
      </c>
      <c r="C186" s="58">
        <v>31026</v>
      </c>
      <c r="D186" s="59">
        <v>25658</v>
      </c>
      <c r="E186" s="60"/>
      <c r="F186" s="61">
        <v>0</v>
      </c>
      <c r="G186" s="62">
        <v>0</v>
      </c>
      <c r="H186" s="61">
        <v>0</v>
      </c>
      <c r="I186" s="60"/>
      <c r="J186" s="63">
        <v>0</v>
      </c>
      <c r="K186" s="63">
        <v>0</v>
      </c>
      <c r="L186" s="64">
        <v>0</v>
      </c>
      <c r="M186" s="60"/>
      <c r="N186" s="65">
        <v>560</v>
      </c>
      <c r="O186" s="66">
        <v>0</v>
      </c>
      <c r="P186" s="67">
        <v>560</v>
      </c>
      <c r="Q186" s="60"/>
      <c r="R186" s="68">
        <v>1</v>
      </c>
      <c r="S186" s="68">
        <v>0</v>
      </c>
      <c r="T186" s="60"/>
      <c r="U186" s="62">
        <v>25658</v>
      </c>
      <c r="V186" s="62">
        <v>0</v>
      </c>
      <c r="W186" s="60"/>
      <c r="X186" s="69">
        <v>0</v>
      </c>
      <c r="Z186" s="65">
        <v>0</v>
      </c>
      <c r="AA186" s="65">
        <v>560</v>
      </c>
      <c r="AB186" s="66">
        <v>0</v>
      </c>
      <c r="AC186" s="67">
        <v>560</v>
      </c>
      <c r="AD186" s="60"/>
      <c r="AE186" s="68">
        <v>1</v>
      </c>
      <c r="AF186" s="68">
        <v>0</v>
      </c>
      <c r="AG186" s="60"/>
      <c r="AH186" s="62">
        <v>25658</v>
      </c>
      <c r="AI186" s="61">
        <v>0</v>
      </c>
      <c r="AJ186" s="60"/>
      <c r="AK186" s="69">
        <v>0</v>
      </c>
    </row>
    <row r="187" spans="1:37" ht="15">
      <c r="A187" s="56" t="s">
        <v>358</v>
      </c>
      <c r="B187" s="57" t="str">
        <f>'[1]School Imp &amp; State Admin  '!D190</f>
        <v>PAWNEE CITY PUBLIC SCHOOLS</v>
      </c>
      <c r="C187" s="58">
        <v>77127</v>
      </c>
      <c r="D187" s="59">
        <v>63784</v>
      </c>
      <c r="E187" s="60"/>
      <c r="F187" s="61">
        <v>0</v>
      </c>
      <c r="G187" s="62">
        <v>0</v>
      </c>
      <c r="H187" s="61">
        <v>0</v>
      </c>
      <c r="I187" s="60"/>
      <c r="J187" s="63">
        <v>0</v>
      </c>
      <c r="K187" s="63">
        <v>0</v>
      </c>
      <c r="L187" s="64">
        <v>0</v>
      </c>
      <c r="M187" s="60"/>
      <c r="N187" s="65">
        <v>284</v>
      </c>
      <c r="O187" s="66">
        <v>0</v>
      </c>
      <c r="P187" s="67">
        <v>284</v>
      </c>
      <c r="Q187" s="60"/>
      <c r="R187" s="68">
        <v>1</v>
      </c>
      <c r="S187" s="68">
        <v>0</v>
      </c>
      <c r="T187" s="60"/>
      <c r="U187" s="62">
        <v>63784</v>
      </c>
      <c r="V187" s="62">
        <v>0</v>
      </c>
      <c r="W187" s="60"/>
      <c r="X187" s="69">
        <v>0</v>
      </c>
      <c r="Z187" s="65">
        <v>0</v>
      </c>
      <c r="AA187" s="65">
        <v>284</v>
      </c>
      <c r="AB187" s="66">
        <v>0</v>
      </c>
      <c r="AC187" s="67">
        <v>284</v>
      </c>
      <c r="AD187" s="60"/>
      <c r="AE187" s="68">
        <v>1</v>
      </c>
      <c r="AF187" s="68">
        <v>0</v>
      </c>
      <c r="AG187" s="60"/>
      <c r="AH187" s="62">
        <v>63784</v>
      </c>
      <c r="AI187" s="61">
        <v>0</v>
      </c>
      <c r="AJ187" s="60"/>
      <c r="AK187" s="69">
        <v>0</v>
      </c>
    </row>
    <row r="188" spans="1:37" ht="15">
      <c r="A188" s="56" t="s">
        <v>360</v>
      </c>
      <c r="B188" s="57" t="str">
        <f>'[1]School Imp &amp; State Admin  '!D191</f>
        <v>LEWISTON CONSOLIDATED SCHOOLS</v>
      </c>
      <c r="C188" s="58">
        <v>39084</v>
      </c>
      <c r="D188" s="59">
        <v>32322</v>
      </c>
      <c r="E188" s="60"/>
      <c r="F188" s="61">
        <v>0</v>
      </c>
      <c r="G188" s="62">
        <v>0</v>
      </c>
      <c r="H188" s="61">
        <v>0</v>
      </c>
      <c r="I188" s="60"/>
      <c r="J188" s="63">
        <v>0</v>
      </c>
      <c r="K188" s="63">
        <v>0</v>
      </c>
      <c r="L188" s="64">
        <v>0</v>
      </c>
      <c r="M188" s="60"/>
      <c r="N188" s="65">
        <v>156</v>
      </c>
      <c r="O188" s="66">
        <v>0</v>
      </c>
      <c r="P188" s="67">
        <v>156</v>
      </c>
      <c r="Q188" s="60"/>
      <c r="R188" s="68">
        <v>1</v>
      </c>
      <c r="S188" s="68">
        <v>0</v>
      </c>
      <c r="T188" s="60"/>
      <c r="U188" s="62">
        <v>32322</v>
      </c>
      <c r="V188" s="62">
        <v>0</v>
      </c>
      <c r="W188" s="60"/>
      <c r="X188" s="69">
        <v>0</v>
      </c>
      <c r="Z188" s="65">
        <v>0</v>
      </c>
      <c r="AA188" s="65">
        <v>156</v>
      </c>
      <c r="AB188" s="66">
        <v>0</v>
      </c>
      <c r="AC188" s="67">
        <v>156</v>
      </c>
      <c r="AD188" s="60"/>
      <c r="AE188" s="68">
        <v>1</v>
      </c>
      <c r="AF188" s="68">
        <v>0</v>
      </c>
      <c r="AG188" s="60"/>
      <c r="AH188" s="62">
        <v>32322</v>
      </c>
      <c r="AI188" s="61">
        <v>0</v>
      </c>
      <c r="AJ188" s="60"/>
      <c r="AK188" s="69">
        <v>0</v>
      </c>
    </row>
    <row r="189" spans="1:37" ht="15">
      <c r="A189" s="56" t="s">
        <v>362</v>
      </c>
      <c r="B189" s="57" t="str">
        <f>'[1]School Imp &amp; State Admin  '!D192</f>
        <v>PERKINS COUNTY SCHOOLS</v>
      </c>
      <c r="C189" s="58">
        <v>46238</v>
      </c>
      <c r="D189" s="59">
        <v>38239</v>
      </c>
      <c r="E189" s="60"/>
      <c r="F189" s="61">
        <v>0</v>
      </c>
      <c r="G189" s="62">
        <v>0</v>
      </c>
      <c r="H189" s="61">
        <v>0</v>
      </c>
      <c r="I189" s="60"/>
      <c r="J189" s="63">
        <v>0</v>
      </c>
      <c r="K189" s="63">
        <v>0</v>
      </c>
      <c r="L189" s="64">
        <v>0</v>
      </c>
      <c r="M189" s="60"/>
      <c r="N189" s="65">
        <v>372</v>
      </c>
      <c r="O189" s="66">
        <v>0</v>
      </c>
      <c r="P189" s="67">
        <v>372</v>
      </c>
      <c r="Q189" s="60"/>
      <c r="R189" s="68">
        <v>1</v>
      </c>
      <c r="S189" s="68">
        <v>0</v>
      </c>
      <c r="T189" s="60"/>
      <c r="U189" s="62">
        <v>38239</v>
      </c>
      <c r="V189" s="62">
        <v>0</v>
      </c>
      <c r="W189" s="60"/>
      <c r="X189" s="69">
        <v>0</v>
      </c>
      <c r="Z189" s="65">
        <v>0</v>
      </c>
      <c r="AA189" s="65">
        <v>372</v>
      </c>
      <c r="AB189" s="66">
        <v>0</v>
      </c>
      <c r="AC189" s="67">
        <v>372</v>
      </c>
      <c r="AD189" s="60"/>
      <c r="AE189" s="68">
        <v>1</v>
      </c>
      <c r="AF189" s="68">
        <v>0</v>
      </c>
      <c r="AG189" s="60"/>
      <c r="AH189" s="62">
        <v>38239</v>
      </c>
      <c r="AI189" s="61">
        <v>0</v>
      </c>
      <c r="AJ189" s="60"/>
      <c r="AK189" s="69">
        <v>0</v>
      </c>
    </row>
    <row r="190" spans="1:37" ht="15">
      <c r="A190" s="56" t="s">
        <v>364</v>
      </c>
      <c r="B190" s="57" t="str">
        <f>'[1]School Imp &amp; State Admin  '!D193</f>
        <v>HOLDREGE PUBLIC SCHOOLS</v>
      </c>
      <c r="C190" s="58">
        <v>149343</v>
      </c>
      <c r="D190" s="59">
        <v>123506</v>
      </c>
      <c r="E190" s="60"/>
      <c r="F190" s="61">
        <v>1825.21</v>
      </c>
      <c r="G190" s="62">
        <v>3707</v>
      </c>
      <c r="H190" s="61">
        <v>-1882.2895626977311</v>
      </c>
      <c r="I190" s="60"/>
      <c r="J190" s="63">
        <v>1.4778300890799945E-2</v>
      </c>
      <c r="K190" s="63">
        <v>3.0018761726078799E-2</v>
      </c>
      <c r="L190" s="64">
        <v>-1.5240460835278854E-2</v>
      </c>
      <c r="M190" s="60"/>
      <c r="N190" s="65">
        <v>1034</v>
      </c>
      <c r="O190" s="66">
        <v>32</v>
      </c>
      <c r="P190" s="67">
        <v>1066</v>
      </c>
      <c r="Q190" s="60"/>
      <c r="R190" s="68">
        <v>0.96998123827392124</v>
      </c>
      <c r="S190" s="68">
        <v>3.0018761726078799E-2</v>
      </c>
      <c r="T190" s="60"/>
      <c r="U190" s="62">
        <v>119799</v>
      </c>
      <c r="V190" s="62">
        <v>3707</v>
      </c>
      <c r="W190" s="60"/>
      <c r="X190" s="69">
        <v>115.84375</v>
      </c>
      <c r="Z190" s="65">
        <v>6</v>
      </c>
      <c r="AA190" s="65">
        <v>1034</v>
      </c>
      <c r="AB190" s="66">
        <v>32</v>
      </c>
      <c r="AC190" s="67">
        <v>1066</v>
      </c>
      <c r="AD190" s="60"/>
      <c r="AE190" s="68">
        <v>0.98522168963451162</v>
      </c>
      <c r="AF190" s="68">
        <v>1.4778310365488316E-2</v>
      </c>
      <c r="AG190" s="60"/>
      <c r="AH190" s="62">
        <v>121680.79</v>
      </c>
      <c r="AI190" s="61">
        <v>1825.21</v>
      </c>
      <c r="AJ190" s="60"/>
      <c r="AK190" s="69">
        <f t="shared" si="4"/>
        <v>57.037812500000001</v>
      </c>
    </row>
    <row r="191" spans="1:37" ht="15">
      <c r="A191" s="56" t="s">
        <v>366</v>
      </c>
      <c r="B191" s="57" t="str">
        <f>'[1]School Imp &amp; State Admin  '!D194</f>
        <v>BERTRAND PUBLIC SCHOOLS</v>
      </c>
      <c r="C191" s="58">
        <v>37374</v>
      </c>
      <c r="D191" s="59">
        <v>30908</v>
      </c>
      <c r="E191" s="60"/>
      <c r="F191" s="61">
        <v>0</v>
      </c>
      <c r="G191" s="62">
        <v>0</v>
      </c>
      <c r="H191" s="61">
        <v>0</v>
      </c>
      <c r="I191" s="60"/>
      <c r="J191" s="63">
        <v>0</v>
      </c>
      <c r="K191" s="63">
        <v>0</v>
      </c>
      <c r="L191" s="64">
        <v>0</v>
      </c>
      <c r="M191" s="60"/>
      <c r="N191" s="65">
        <v>238</v>
      </c>
      <c r="O191" s="66">
        <v>0</v>
      </c>
      <c r="P191" s="67">
        <v>238</v>
      </c>
      <c r="Q191" s="60"/>
      <c r="R191" s="68">
        <v>1</v>
      </c>
      <c r="S191" s="68">
        <v>0</v>
      </c>
      <c r="T191" s="60"/>
      <c r="U191" s="62">
        <v>30908</v>
      </c>
      <c r="V191" s="62">
        <v>0</v>
      </c>
      <c r="W191" s="60"/>
      <c r="X191" s="69">
        <v>0</v>
      </c>
      <c r="Z191" s="65">
        <v>0</v>
      </c>
      <c r="AA191" s="65">
        <v>238</v>
      </c>
      <c r="AB191" s="66">
        <v>0</v>
      </c>
      <c r="AC191" s="67">
        <v>238</v>
      </c>
      <c r="AD191" s="60"/>
      <c r="AE191" s="68">
        <v>1</v>
      </c>
      <c r="AF191" s="68">
        <v>0</v>
      </c>
      <c r="AG191" s="60"/>
      <c r="AH191" s="62">
        <v>30908</v>
      </c>
      <c r="AI191" s="61">
        <v>0</v>
      </c>
      <c r="AJ191" s="60"/>
      <c r="AK191" s="69">
        <v>0</v>
      </c>
    </row>
    <row r="192" spans="1:37" ht="15">
      <c r="A192" s="56" t="s">
        <v>368</v>
      </c>
      <c r="B192" s="57" t="str">
        <f>'[1]School Imp &amp; State Admin  '!D195</f>
        <v>LOOMIS PUBLIC SCHOOLS</v>
      </c>
      <c r="C192" s="58">
        <v>26285</v>
      </c>
      <c r="D192" s="59">
        <v>21738</v>
      </c>
      <c r="E192" s="60"/>
      <c r="F192" s="61">
        <v>0</v>
      </c>
      <c r="G192" s="62">
        <v>0</v>
      </c>
      <c r="H192" s="61">
        <v>0</v>
      </c>
      <c r="I192" s="60"/>
      <c r="J192" s="63">
        <v>0</v>
      </c>
      <c r="K192" s="63">
        <v>0</v>
      </c>
      <c r="L192" s="64">
        <v>0</v>
      </c>
      <c r="M192" s="60"/>
      <c r="N192" s="65">
        <v>228</v>
      </c>
      <c r="O192" s="66">
        <v>0</v>
      </c>
      <c r="P192" s="67">
        <v>228</v>
      </c>
      <c r="Q192" s="60"/>
      <c r="R192" s="68">
        <v>1</v>
      </c>
      <c r="S192" s="68">
        <v>0</v>
      </c>
      <c r="T192" s="60"/>
      <c r="U192" s="62">
        <v>21738</v>
      </c>
      <c r="V192" s="62">
        <v>0</v>
      </c>
      <c r="W192" s="60"/>
      <c r="X192" s="69">
        <v>0</v>
      </c>
      <c r="Z192" s="65">
        <v>0</v>
      </c>
      <c r="AA192" s="65">
        <v>228</v>
      </c>
      <c r="AB192" s="66">
        <v>0</v>
      </c>
      <c r="AC192" s="67">
        <v>228</v>
      </c>
      <c r="AD192" s="60"/>
      <c r="AE192" s="68">
        <v>1</v>
      </c>
      <c r="AF192" s="68">
        <v>0</v>
      </c>
      <c r="AG192" s="60"/>
      <c r="AH192" s="62">
        <v>21738</v>
      </c>
      <c r="AI192" s="61">
        <v>0</v>
      </c>
      <c r="AJ192" s="60"/>
      <c r="AK192" s="69">
        <v>0</v>
      </c>
    </row>
    <row r="193" spans="1:37" ht="15">
      <c r="A193" s="56" t="s">
        <v>370</v>
      </c>
      <c r="B193" s="57" t="str">
        <f>'[1]School Imp &amp; State Admin  '!D196</f>
        <v>PIERCE PUBLIC SCHOOLS</v>
      </c>
      <c r="C193" s="58">
        <v>52836</v>
      </c>
      <c r="D193" s="59">
        <v>43695</v>
      </c>
      <c r="E193" s="60"/>
      <c r="F193" s="61">
        <v>1771.43</v>
      </c>
      <c r="G193" s="62">
        <v>6075</v>
      </c>
      <c r="H193" s="61">
        <v>-4303.833744028424</v>
      </c>
      <c r="I193" s="60"/>
      <c r="J193" s="63">
        <v>4.0540639977317071E-2</v>
      </c>
      <c r="K193" s="63">
        <v>0.13903743315508021</v>
      </c>
      <c r="L193" s="64">
        <v>-9.8496793177763137E-2</v>
      </c>
      <c r="M193" s="60"/>
      <c r="N193" s="65">
        <v>644</v>
      </c>
      <c r="O193" s="66">
        <v>104</v>
      </c>
      <c r="P193" s="67">
        <v>748</v>
      </c>
      <c r="Q193" s="60"/>
      <c r="R193" s="68">
        <v>0.86096256684491979</v>
      </c>
      <c r="S193" s="68">
        <v>0.13903743315508021</v>
      </c>
      <c r="T193" s="60"/>
      <c r="U193" s="62">
        <v>37620</v>
      </c>
      <c r="V193" s="62">
        <v>6075</v>
      </c>
      <c r="W193" s="60"/>
      <c r="X193" s="69">
        <v>58.41346153846154</v>
      </c>
      <c r="Z193" s="65">
        <v>6</v>
      </c>
      <c r="AA193" s="65">
        <v>644</v>
      </c>
      <c r="AB193" s="66">
        <v>104</v>
      </c>
      <c r="AC193" s="67">
        <v>748</v>
      </c>
      <c r="AD193" s="60"/>
      <c r="AE193" s="68">
        <v>0.95945920585879385</v>
      </c>
      <c r="AF193" s="68">
        <v>4.0540794141206087E-2</v>
      </c>
      <c r="AG193" s="60"/>
      <c r="AH193" s="62">
        <v>41923.57</v>
      </c>
      <c r="AI193" s="61">
        <v>1771.43</v>
      </c>
      <c r="AJ193" s="60"/>
      <c r="AK193" s="69">
        <f t="shared" si="4"/>
        <v>17.032980769230768</v>
      </c>
    </row>
    <row r="194" spans="1:37" ht="15">
      <c r="A194" s="56" t="s">
        <v>372</v>
      </c>
      <c r="B194" s="57" t="str">
        <f>'[1]School Imp &amp; State Admin  '!D197</f>
        <v>PLAINVIEW PUBLIC SCHOOLS</v>
      </c>
      <c r="C194" s="58">
        <v>73446</v>
      </c>
      <c r="D194" s="59">
        <v>60740</v>
      </c>
      <c r="E194" s="60"/>
      <c r="F194" s="61">
        <v>3844.28</v>
      </c>
      <c r="G194" s="62">
        <v>6271</v>
      </c>
      <c r="H194" s="61">
        <v>-2426.7655908380652</v>
      </c>
      <c r="I194" s="60"/>
      <c r="J194" s="63">
        <v>6.3291210237193155E-2</v>
      </c>
      <c r="K194" s="63">
        <v>0.10324483775811209</v>
      </c>
      <c r="L194" s="64">
        <v>-3.9953627520918938E-2</v>
      </c>
      <c r="M194" s="60"/>
      <c r="N194" s="65">
        <v>304</v>
      </c>
      <c r="O194" s="66">
        <v>35</v>
      </c>
      <c r="P194" s="67">
        <v>339</v>
      </c>
      <c r="Q194" s="60"/>
      <c r="R194" s="68">
        <v>0.89675516224188789</v>
      </c>
      <c r="S194" s="68">
        <v>0.10324483775811209</v>
      </c>
      <c r="T194" s="60"/>
      <c r="U194" s="62">
        <v>54469</v>
      </c>
      <c r="V194" s="62">
        <v>6271</v>
      </c>
      <c r="W194" s="60"/>
      <c r="X194" s="69">
        <v>179.17142857142858</v>
      </c>
      <c r="Z194" s="65">
        <v>10</v>
      </c>
      <c r="AA194" s="65">
        <v>304</v>
      </c>
      <c r="AB194" s="66">
        <v>35</v>
      </c>
      <c r="AC194" s="67">
        <v>339</v>
      </c>
      <c r="AD194" s="60"/>
      <c r="AE194" s="68">
        <v>0.93670925255186044</v>
      </c>
      <c r="AF194" s="68">
        <v>6.3290747448139617E-2</v>
      </c>
      <c r="AG194" s="60"/>
      <c r="AH194" s="62">
        <v>56895.72</v>
      </c>
      <c r="AI194" s="61">
        <v>3844.28</v>
      </c>
      <c r="AJ194" s="60"/>
      <c r="AK194" s="69">
        <f t="shared" si="4"/>
        <v>109.83657142857143</v>
      </c>
    </row>
    <row r="195" spans="1:37" ht="15">
      <c r="A195" s="56" t="s">
        <v>374</v>
      </c>
      <c r="B195" s="57" t="str">
        <f>'[1]School Imp &amp; State Admin  '!D198</f>
        <v>OSMOND COMMUNITY SCHOOLS</v>
      </c>
      <c r="C195" s="58">
        <v>33838</v>
      </c>
      <c r="D195" s="59">
        <v>27984</v>
      </c>
      <c r="E195" s="60"/>
      <c r="F195" s="61">
        <v>2047.6</v>
      </c>
      <c r="G195" s="62">
        <v>4841</v>
      </c>
      <c r="H195" s="61">
        <v>-2793.4956163041074</v>
      </c>
      <c r="I195" s="60"/>
      <c r="J195" s="63">
        <v>7.317065978712968E-2</v>
      </c>
      <c r="K195" s="63">
        <v>0.1729957805907173</v>
      </c>
      <c r="L195" s="64">
        <v>-9.9825120803587616E-2</v>
      </c>
      <c r="M195" s="60"/>
      <c r="N195" s="65">
        <v>196</v>
      </c>
      <c r="O195" s="66">
        <v>41</v>
      </c>
      <c r="P195" s="67">
        <v>237</v>
      </c>
      <c r="Q195" s="60"/>
      <c r="R195" s="68">
        <v>0.8270042194092827</v>
      </c>
      <c r="S195" s="68">
        <v>0.1729957805907173</v>
      </c>
      <c r="T195" s="60"/>
      <c r="U195" s="62">
        <v>23143</v>
      </c>
      <c r="V195" s="62">
        <v>4841</v>
      </c>
      <c r="W195" s="60"/>
      <c r="X195" s="69">
        <v>118.07317073170732</v>
      </c>
      <c r="Z195" s="65">
        <v>6</v>
      </c>
      <c r="AA195" s="65">
        <v>196</v>
      </c>
      <c r="AB195" s="66">
        <v>41</v>
      </c>
      <c r="AC195" s="67">
        <v>237</v>
      </c>
      <c r="AD195" s="60"/>
      <c r="AE195" s="68">
        <v>0.9268296169239566</v>
      </c>
      <c r="AF195" s="68">
        <v>7.3170383076043455E-2</v>
      </c>
      <c r="AG195" s="60"/>
      <c r="AH195" s="62">
        <v>25936.400000000001</v>
      </c>
      <c r="AI195" s="61">
        <v>2047.6</v>
      </c>
      <c r="AJ195" s="60"/>
      <c r="AK195" s="69">
        <f t="shared" si="4"/>
        <v>49.941463414634143</v>
      </c>
    </row>
    <row r="196" spans="1:37" ht="15">
      <c r="A196" s="56" t="s">
        <v>376</v>
      </c>
      <c r="B196" s="57" t="str">
        <f>'[1]School Imp &amp; State Admin  '!D199</f>
        <v>COLUMBUS PUBLIC SCHOOLS</v>
      </c>
      <c r="C196" s="58">
        <v>629701</v>
      </c>
      <c r="D196" s="59">
        <v>520760</v>
      </c>
      <c r="E196" s="60"/>
      <c r="F196" s="61">
        <v>30861.55</v>
      </c>
      <c r="G196" s="62">
        <v>105492</v>
      </c>
      <c r="H196" s="61">
        <v>-74630.0810230801</v>
      </c>
      <c r="I196" s="60"/>
      <c r="J196" s="63">
        <v>5.9262489006605912E-2</v>
      </c>
      <c r="K196" s="63">
        <v>0.20257234726688103</v>
      </c>
      <c r="L196" s="64">
        <v>-0.14330985826027512</v>
      </c>
      <c r="M196" s="60"/>
      <c r="N196" s="65">
        <v>3968</v>
      </c>
      <c r="O196" s="66">
        <v>1008</v>
      </c>
      <c r="P196" s="67">
        <v>4976</v>
      </c>
      <c r="Q196" s="60"/>
      <c r="R196" s="68">
        <v>0.797427652733119</v>
      </c>
      <c r="S196" s="68">
        <v>0.20257234726688103</v>
      </c>
      <c r="T196" s="60"/>
      <c r="U196" s="62">
        <v>415268</v>
      </c>
      <c r="V196" s="62">
        <v>105492</v>
      </c>
      <c r="W196" s="60"/>
      <c r="X196" s="69">
        <v>104.6547619047619</v>
      </c>
      <c r="Z196" s="65">
        <v>135</v>
      </c>
      <c r="AA196" s="65">
        <v>3968</v>
      </c>
      <c r="AB196" s="66">
        <v>1008</v>
      </c>
      <c r="AC196" s="67">
        <v>4976</v>
      </c>
      <c r="AD196" s="60"/>
      <c r="AE196" s="68">
        <v>0.94073747983716105</v>
      </c>
      <c r="AF196" s="68">
        <v>5.9262520162838929E-2</v>
      </c>
      <c r="AG196" s="60"/>
      <c r="AH196" s="62">
        <v>489898.45</v>
      </c>
      <c r="AI196" s="61">
        <v>30861.55</v>
      </c>
      <c r="AJ196" s="60"/>
      <c r="AK196" s="69">
        <f t="shared" si="4"/>
        <v>30.616617063492061</v>
      </c>
    </row>
    <row r="197" spans="1:37" ht="15">
      <c r="A197" s="56" t="s">
        <v>378</v>
      </c>
      <c r="B197" s="57" t="str">
        <f>'[1]School Imp &amp; State Admin  '!D200</f>
        <v>LAKEVIEW COMMUNITY SCHOOLS</v>
      </c>
      <c r="C197" s="58">
        <v>124718</v>
      </c>
      <c r="D197" s="59">
        <v>103141</v>
      </c>
      <c r="E197" s="60"/>
      <c r="F197" s="61">
        <v>0</v>
      </c>
      <c r="G197" s="62">
        <v>6171</v>
      </c>
      <c r="H197" s="61">
        <v>-6170.8470155844516</v>
      </c>
      <c r="I197" s="60"/>
      <c r="J197" s="63">
        <v>0</v>
      </c>
      <c r="K197" s="63">
        <v>5.9829059829059832E-2</v>
      </c>
      <c r="L197" s="64">
        <v>-5.9829059829059832E-2</v>
      </c>
      <c r="M197" s="60"/>
      <c r="N197" s="65">
        <v>880</v>
      </c>
      <c r="O197" s="66">
        <v>56</v>
      </c>
      <c r="P197" s="67">
        <v>936</v>
      </c>
      <c r="Q197" s="60"/>
      <c r="R197" s="68">
        <v>0.94017094017094016</v>
      </c>
      <c r="S197" s="68">
        <v>5.9829059829059832E-2</v>
      </c>
      <c r="T197" s="60"/>
      <c r="U197" s="62">
        <v>96970</v>
      </c>
      <c r="V197" s="62">
        <v>6171</v>
      </c>
      <c r="W197" s="60"/>
      <c r="X197" s="69">
        <v>110.19642857142857</v>
      </c>
      <c r="Z197" s="65">
        <v>0</v>
      </c>
      <c r="AA197" s="65">
        <v>880</v>
      </c>
      <c r="AB197" s="66">
        <v>56</v>
      </c>
      <c r="AC197" s="67">
        <v>936</v>
      </c>
      <c r="AD197" s="60"/>
      <c r="AE197" s="68">
        <v>1</v>
      </c>
      <c r="AF197" s="68">
        <v>0</v>
      </c>
      <c r="AG197" s="60"/>
      <c r="AH197" s="62">
        <v>103141</v>
      </c>
      <c r="AI197" s="61">
        <v>0</v>
      </c>
      <c r="AJ197" s="60"/>
      <c r="AK197" s="69">
        <f t="shared" si="4"/>
        <v>0</v>
      </c>
    </row>
    <row r="198" spans="1:37" ht="15">
      <c r="A198" s="56" t="s">
        <v>380</v>
      </c>
      <c r="B198" s="57" t="str">
        <f>'[1]School Imp &amp; State Admin  '!D201</f>
        <v>HUMPHREY PUBLIC SCHOOLS</v>
      </c>
      <c r="C198" s="58">
        <v>26111</v>
      </c>
      <c r="D198" s="59">
        <v>21594</v>
      </c>
      <c r="E198" s="60"/>
      <c r="F198" s="61">
        <v>9363.64</v>
      </c>
      <c r="G198" s="62">
        <v>12134</v>
      </c>
      <c r="H198" s="61">
        <v>-2770.3403396593385</v>
      </c>
      <c r="I198" s="60"/>
      <c r="J198" s="63">
        <v>0.43362842165410265</v>
      </c>
      <c r="K198" s="63">
        <v>0.56192236598890943</v>
      </c>
      <c r="L198" s="64">
        <v>-0.12829394433480679</v>
      </c>
      <c r="M198" s="60"/>
      <c r="N198" s="65">
        <v>237</v>
      </c>
      <c r="O198" s="66">
        <v>304</v>
      </c>
      <c r="P198" s="67">
        <v>541</v>
      </c>
      <c r="Q198" s="60"/>
      <c r="R198" s="68">
        <v>0.43807763401109057</v>
      </c>
      <c r="S198" s="68">
        <v>0.56192236598890943</v>
      </c>
      <c r="T198" s="60"/>
      <c r="U198" s="62">
        <v>9460</v>
      </c>
      <c r="V198" s="62">
        <v>12134</v>
      </c>
      <c r="W198" s="60"/>
      <c r="X198" s="69">
        <v>39.914473684210527</v>
      </c>
      <c r="Z198" s="65">
        <v>49</v>
      </c>
      <c r="AA198" s="65">
        <v>237</v>
      </c>
      <c r="AB198" s="66">
        <v>304</v>
      </c>
      <c r="AC198" s="67">
        <v>541</v>
      </c>
      <c r="AD198" s="60"/>
      <c r="AE198" s="68">
        <v>0.56637769750856726</v>
      </c>
      <c r="AF198" s="68">
        <v>0.4336223024914328</v>
      </c>
      <c r="AG198" s="60"/>
      <c r="AH198" s="62">
        <v>12230.36</v>
      </c>
      <c r="AI198" s="61">
        <v>9363.64</v>
      </c>
      <c r="AJ198" s="60"/>
      <c r="AK198" s="69">
        <f t="shared" si="4"/>
        <v>30.801447368421051</v>
      </c>
    </row>
    <row r="199" spans="1:37" ht="15">
      <c r="A199" s="56" t="s">
        <v>382</v>
      </c>
      <c r="B199" s="57" t="str">
        <f>'[1]School Imp &amp; State Admin  '!D202</f>
        <v>CROSS COUNTY COMMUNITY SCHOOLS</v>
      </c>
      <c r="C199" s="58">
        <v>34524</v>
      </c>
      <c r="D199" s="59">
        <v>28551</v>
      </c>
      <c r="E199" s="60"/>
      <c r="F199" s="61">
        <v>0</v>
      </c>
      <c r="G199" s="62">
        <v>0</v>
      </c>
      <c r="H199" s="61">
        <v>0</v>
      </c>
      <c r="I199" s="60"/>
      <c r="J199" s="63">
        <v>0</v>
      </c>
      <c r="K199" s="63">
        <v>0</v>
      </c>
      <c r="L199" s="64">
        <v>0</v>
      </c>
      <c r="M199" s="60"/>
      <c r="N199" s="65">
        <v>358</v>
      </c>
      <c r="O199" s="66">
        <v>0</v>
      </c>
      <c r="P199" s="67">
        <v>358</v>
      </c>
      <c r="Q199" s="60"/>
      <c r="R199" s="68">
        <v>1</v>
      </c>
      <c r="S199" s="68">
        <v>0</v>
      </c>
      <c r="T199" s="60"/>
      <c r="U199" s="62">
        <v>28551</v>
      </c>
      <c r="V199" s="62">
        <v>0</v>
      </c>
      <c r="W199" s="60"/>
      <c r="X199" s="69">
        <v>0</v>
      </c>
      <c r="Z199" s="65">
        <v>0</v>
      </c>
      <c r="AA199" s="65">
        <v>358</v>
      </c>
      <c r="AB199" s="66">
        <v>0</v>
      </c>
      <c r="AC199" s="67">
        <v>358</v>
      </c>
      <c r="AD199" s="60"/>
      <c r="AE199" s="68">
        <v>1</v>
      </c>
      <c r="AF199" s="68">
        <v>0</v>
      </c>
      <c r="AG199" s="60"/>
      <c r="AH199" s="62">
        <v>28551</v>
      </c>
      <c r="AI199" s="61">
        <v>0</v>
      </c>
      <c r="AJ199" s="60"/>
      <c r="AK199" s="69">
        <v>0</v>
      </c>
    </row>
    <row r="200" spans="1:37" ht="15">
      <c r="A200" s="56" t="s">
        <v>384</v>
      </c>
      <c r="B200" s="57" t="str">
        <f>'[1]School Imp &amp; State Admin  '!D203</f>
        <v>OSCEOLA PUBLIC SCHOOLS</v>
      </c>
      <c r="C200" s="58">
        <v>20369</v>
      </c>
      <c r="D200" s="59">
        <v>16845</v>
      </c>
      <c r="E200" s="60"/>
      <c r="F200" s="61">
        <v>0</v>
      </c>
      <c r="G200" s="62">
        <v>0</v>
      </c>
      <c r="H200" s="61">
        <v>0</v>
      </c>
      <c r="I200" s="60"/>
      <c r="J200" s="63">
        <v>0</v>
      </c>
      <c r="K200" s="63">
        <v>0</v>
      </c>
      <c r="L200" s="64">
        <v>0</v>
      </c>
      <c r="M200" s="60"/>
      <c r="N200" s="65">
        <v>197</v>
      </c>
      <c r="O200" s="66">
        <v>0</v>
      </c>
      <c r="P200" s="67">
        <v>197</v>
      </c>
      <c r="Q200" s="60"/>
      <c r="R200" s="68">
        <v>1</v>
      </c>
      <c r="S200" s="68">
        <v>0</v>
      </c>
      <c r="T200" s="60"/>
      <c r="U200" s="62">
        <v>16845</v>
      </c>
      <c r="V200" s="62">
        <v>0</v>
      </c>
      <c r="W200" s="60"/>
      <c r="X200" s="69">
        <v>0</v>
      </c>
      <c r="Z200" s="65">
        <v>0</v>
      </c>
      <c r="AA200" s="65">
        <v>197</v>
      </c>
      <c r="AB200" s="66">
        <v>0</v>
      </c>
      <c r="AC200" s="67">
        <v>197</v>
      </c>
      <c r="AD200" s="60"/>
      <c r="AE200" s="68">
        <v>1</v>
      </c>
      <c r="AF200" s="68">
        <v>0</v>
      </c>
      <c r="AG200" s="60"/>
      <c r="AH200" s="62">
        <v>16845</v>
      </c>
      <c r="AI200" s="61">
        <v>0</v>
      </c>
      <c r="AJ200" s="60"/>
      <c r="AK200" s="69">
        <v>0</v>
      </c>
    </row>
    <row r="201" spans="1:37" ht="15">
      <c r="A201" s="56" t="s">
        <v>386</v>
      </c>
      <c r="B201" s="57" t="str">
        <f>'[1]School Imp &amp; State Admin  '!D204</f>
        <v>SHELBY - RISING CITY PUBLIC SCHOOLS</v>
      </c>
      <c r="C201" s="58">
        <v>63662</v>
      </c>
      <c r="D201" s="59">
        <v>52648</v>
      </c>
      <c r="E201" s="60"/>
      <c r="F201" s="61">
        <v>0</v>
      </c>
      <c r="G201" s="62">
        <v>0</v>
      </c>
      <c r="H201" s="61">
        <v>0</v>
      </c>
      <c r="I201" s="60"/>
      <c r="J201" s="63">
        <v>0</v>
      </c>
      <c r="K201" s="63">
        <v>0</v>
      </c>
      <c r="L201" s="64">
        <v>0</v>
      </c>
      <c r="M201" s="60"/>
      <c r="N201" s="65">
        <v>376</v>
      </c>
      <c r="O201" s="66">
        <v>0</v>
      </c>
      <c r="P201" s="67">
        <v>376</v>
      </c>
      <c r="Q201" s="60"/>
      <c r="R201" s="68">
        <v>1</v>
      </c>
      <c r="S201" s="68">
        <v>0</v>
      </c>
      <c r="T201" s="60"/>
      <c r="U201" s="62">
        <v>52648</v>
      </c>
      <c r="V201" s="62">
        <v>0</v>
      </c>
      <c r="W201" s="60"/>
      <c r="X201" s="69">
        <v>0</v>
      </c>
      <c r="Z201" s="65">
        <v>0</v>
      </c>
      <c r="AA201" s="65">
        <v>376</v>
      </c>
      <c r="AB201" s="66">
        <v>0</v>
      </c>
      <c r="AC201" s="67">
        <v>376</v>
      </c>
      <c r="AD201" s="60"/>
      <c r="AE201" s="68">
        <v>1</v>
      </c>
      <c r="AF201" s="68">
        <v>0</v>
      </c>
      <c r="AG201" s="60"/>
      <c r="AH201" s="62">
        <v>52648</v>
      </c>
      <c r="AI201" s="61">
        <v>0</v>
      </c>
      <c r="AJ201" s="60"/>
      <c r="AK201" s="69">
        <v>0</v>
      </c>
    </row>
    <row r="202" spans="1:37" ht="15">
      <c r="A202" s="56" t="s">
        <v>388</v>
      </c>
      <c r="B202" s="57" t="str">
        <f>'[1]School Imp &amp; State Admin  '!D205</f>
        <v>HIGH PLAINS COMMUNITY SCHOOLS</v>
      </c>
      <c r="C202" s="58">
        <v>41130</v>
      </c>
      <c r="D202" s="59">
        <v>34014</v>
      </c>
      <c r="E202" s="60"/>
      <c r="F202" s="61">
        <v>0</v>
      </c>
      <c r="G202" s="62">
        <v>1820</v>
      </c>
      <c r="H202" s="61">
        <v>-1819.6977239877313</v>
      </c>
      <c r="I202" s="60"/>
      <c r="J202" s="63">
        <v>0</v>
      </c>
      <c r="K202" s="63">
        <v>5.3497942386831275E-2</v>
      </c>
      <c r="L202" s="64">
        <v>-5.3497942386831275E-2</v>
      </c>
      <c r="M202" s="60"/>
      <c r="N202" s="65">
        <v>230</v>
      </c>
      <c r="O202" s="66">
        <v>13</v>
      </c>
      <c r="P202" s="67">
        <v>243</v>
      </c>
      <c r="Q202" s="60"/>
      <c r="R202" s="68">
        <v>0.94650205761316875</v>
      </c>
      <c r="S202" s="68">
        <v>5.3497942386831275E-2</v>
      </c>
      <c r="T202" s="60"/>
      <c r="U202" s="62">
        <v>32194</v>
      </c>
      <c r="V202" s="62">
        <v>1820</v>
      </c>
      <c r="W202" s="60"/>
      <c r="X202" s="69">
        <v>140</v>
      </c>
      <c r="Z202" s="65">
        <v>0</v>
      </c>
      <c r="AA202" s="65">
        <v>230</v>
      </c>
      <c r="AB202" s="66">
        <v>13</v>
      </c>
      <c r="AC202" s="67">
        <v>243</v>
      </c>
      <c r="AD202" s="60"/>
      <c r="AE202" s="68">
        <v>1</v>
      </c>
      <c r="AF202" s="68">
        <v>0</v>
      </c>
      <c r="AG202" s="60"/>
      <c r="AH202" s="62">
        <v>34014</v>
      </c>
      <c r="AI202" s="61">
        <v>0</v>
      </c>
      <c r="AJ202" s="60"/>
      <c r="AK202" s="69">
        <f t="shared" si="4"/>
        <v>0</v>
      </c>
    </row>
    <row r="203" spans="1:37" ht="15">
      <c r="A203" s="56" t="s">
        <v>390</v>
      </c>
      <c r="B203" s="57" t="str">
        <f>'[1]School Imp &amp; State Admin  '!D206</f>
        <v>MC COOK PUBLIC SCHOOLS</v>
      </c>
      <c r="C203" s="58">
        <v>234612</v>
      </c>
      <c r="D203" s="59">
        <v>194023</v>
      </c>
      <c r="E203" s="60"/>
      <c r="F203" s="61">
        <v>8215.9699999999993</v>
      </c>
      <c r="G203" s="62">
        <v>16339</v>
      </c>
      <c r="H203" s="61">
        <v>-8122.8266305097095</v>
      </c>
      <c r="I203" s="60"/>
      <c r="J203" s="63">
        <v>4.2345294671383212E-2</v>
      </c>
      <c r="K203" s="63">
        <v>8.4210526315789472E-2</v>
      </c>
      <c r="L203" s="64">
        <v>-4.186523164440626E-2</v>
      </c>
      <c r="M203" s="60"/>
      <c r="N203" s="65">
        <v>1392</v>
      </c>
      <c r="O203" s="66">
        <v>128</v>
      </c>
      <c r="P203" s="67">
        <v>1520</v>
      </c>
      <c r="Q203" s="60"/>
      <c r="R203" s="68">
        <v>0.91578947368421049</v>
      </c>
      <c r="S203" s="68">
        <v>8.4210526315789472E-2</v>
      </c>
      <c r="T203" s="60"/>
      <c r="U203" s="62">
        <v>177684</v>
      </c>
      <c r="V203" s="62">
        <v>16339</v>
      </c>
      <c r="W203" s="60"/>
      <c r="X203" s="69">
        <v>127.6484375</v>
      </c>
      <c r="Z203" s="65">
        <v>26</v>
      </c>
      <c r="AA203" s="65">
        <v>1392</v>
      </c>
      <c r="AB203" s="66">
        <v>128</v>
      </c>
      <c r="AC203" s="67">
        <v>1520</v>
      </c>
      <c r="AD203" s="60"/>
      <c r="AE203" s="68">
        <v>0.95765465949913153</v>
      </c>
      <c r="AF203" s="68">
        <v>4.2345340500868453E-2</v>
      </c>
      <c r="AG203" s="60"/>
      <c r="AH203" s="62">
        <v>185807.03</v>
      </c>
      <c r="AI203" s="61">
        <v>8215.9699999999993</v>
      </c>
      <c r="AJ203" s="60"/>
      <c r="AK203" s="69">
        <f t="shared" si="4"/>
        <v>64.187265624999995</v>
      </c>
    </row>
    <row r="204" spans="1:37" ht="15">
      <c r="A204" s="56" t="s">
        <v>392</v>
      </c>
      <c r="B204" s="57" t="str">
        <f>'[1]School Imp &amp; State Admin  '!D207</f>
        <v>SOUTHWEST PUBLIC SCHOOLS</v>
      </c>
      <c r="C204" s="58">
        <v>56185</v>
      </c>
      <c r="D204" s="59">
        <v>46465</v>
      </c>
      <c r="E204" s="60"/>
      <c r="F204" s="61">
        <v>0</v>
      </c>
      <c r="G204" s="62">
        <v>0</v>
      </c>
      <c r="H204" s="61">
        <v>0</v>
      </c>
      <c r="I204" s="60"/>
      <c r="J204" s="63">
        <v>0</v>
      </c>
      <c r="K204" s="63">
        <v>0</v>
      </c>
      <c r="L204" s="64">
        <v>0</v>
      </c>
      <c r="M204" s="60"/>
      <c r="N204" s="65">
        <v>241</v>
      </c>
      <c r="O204" s="66">
        <v>0</v>
      </c>
      <c r="P204" s="67">
        <v>241</v>
      </c>
      <c r="Q204" s="60"/>
      <c r="R204" s="68">
        <v>1</v>
      </c>
      <c r="S204" s="68">
        <v>0</v>
      </c>
      <c r="T204" s="60"/>
      <c r="U204" s="62">
        <v>46465</v>
      </c>
      <c r="V204" s="62">
        <v>0</v>
      </c>
      <c r="W204" s="60"/>
      <c r="X204" s="69">
        <v>0</v>
      </c>
      <c r="Z204" s="65">
        <v>0</v>
      </c>
      <c r="AA204" s="65">
        <v>241</v>
      </c>
      <c r="AB204" s="66">
        <v>0</v>
      </c>
      <c r="AC204" s="67">
        <v>241</v>
      </c>
      <c r="AD204" s="60"/>
      <c r="AE204" s="68">
        <v>1</v>
      </c>
      <c r="AF204" s="68">
        <v>0</v>
      </c>
      <c r="AG204" s="60"/>
      <c r="AH204" s="62">
        <v>46465</v>
      </c>
      <c r="AI204" s="61">
        <v>0</v>
      </c>
      <c r="AJ204" s="60"/>
      <c r="AK204" s="69">
        <v>0</v>
      </c>
    </row>
    <row r="205" spans="1:37" ht="15">
      <c r="A205" s="56" t="s">
        <v>394</v>
      </c>
      <c r="B205" s="57" t="str">
        <f>'[1]School Imp &amp; State Admin  '!D208</f>
        <v>FALLS CITY PUBLIC SCHOOLS</v>
      </c>
      <c r="C205" s="58">
        <v>197270</v>
      </c>
      <c r="D205" s="59">
        <v>163142</v>
      </c>
      <c r="E205" s="60"/>
      <c r="F205" s="61">
        <v>12851.41</v>
      </c>
      <c r="G205" s="62">
        <v>33267</v>
      </c>
      <c r="H205" s="61">
        <v>-20415.347209351017</v>
      </c>
      <c r="I205" s="60"/>
      <c r="J205" s="63">
        <v>7.8774611665452854E-2</v>
      </c>
      <c r="K205" s="63">
        <v>0.203913491246138</v>
      </c>
      <c r="L205" s="64">
        <v>-0.12513887958068515</v>
      </c>
      <c r="M205" s="60"/>
      <c r="N205" s="65">
        <v>773</v>
      </c>
      <c r="O205" s="66">
        <v>198</v>
      </c>
      <c r="P205" s="67">
        <v>971</v>
      </c>
      <c r="Q205" s="60"/>
      <c r="R205" s="68">
        <v>0.796086508753862</v>
      </c>
      <c r="S205" s="68">
        <v>0.203913491246138</v>
      </c>
      <c r="T205" s="60"/>
      <c r="U205" s="62">
        <v>129875</v>
      </c>
      <c r="V205" s="62">
        <v>33267</v>
      </c>
      <c r="W205" s="60"/>
      <c r="X205" s="69">
        <v>168.0151515151515</v>
      </c>
      <c r="Z205" s="65">
        <v>36</v>
      </c>
      <c r="AA205" s="65">
        <v>773</v>
      </c>
      <c r="AB205" s="66">
        <v>198</v>
      </c>
      <c r="AC205" s="67">
        <v>971</v>
      </c>
      <c r="AD205" s="60"/>
      <c r="AE205" s="68">
        <v>0.92122561939905112</v>
      </c>
      <c r="AF205" s="68">
        <v>7.8774380600948865E-2</v>
      </c>
      <c r="AG205" s="60"/>
      <c r="AH205" s="62">
        <v>150290.59</v>
      </c>
      <c r="AI205" s="61">
        <v>12851.41</v>
      </c>
      <c r="AJ205" s="60"/>
      <c r="AK205" s="69">
        <f t="shared" si="4"/>
        <v>64.906111111111116</v>
      </c>
    </row>
    <row r="206" spans="1:37" ht="15">
      <c r="A206" s="56" t="s">
        <v>396</v>
      </c>
      <c r="B206" s="57" t="str">
        <f>'[1]School Imp &amp; State Admin  '!D209</f>
        <v>HUMBOLDT TABLE ROCK STEINAUER</v>
      </c>
      <c r="C206" s="58">
        <v>98615</v>
      </c>
      <c r="D206" s="59">
        <v>81554</v>
      </c>
      <c r="E206" s="60"/>
      <c r="F206" s="61">
        <v>0</v>
      </c>
      <c r="G206" s="62">
        <v>0</v>
      </c>
      <c r="H206" s="61">
        <v>0</v>
      </c>
      <c r="I206" s="60"/>
      <c r="J206" s="63">
        <v>0</v>
      </c>
      <c r="K206" s="63">
        <v>0</v>
      </c>
      <c r="L206" s="64">
        <v>0</v>
      </c>
      <c r="M206" s="60"/>
      <c r="N206" s="65">
        <v>310</v>
      </c>
      <c r="O206" s="66">
        <v>0</v>
      </c>
      <c r="P206" s="67">
        <v>310</v>
      </c>
      <c r="Q206" s="60"/>
      <c r="R206" s="68">
        <v>1</v>
      </c>
      <c r="S206" s="68">
        <v>0</v>
      </c>
      <c r="T206" s="60"/>
      <c r="U206" s="62">
        <v>81554</v>
      </c>
      <c r="V206" s="62">
        <v>0</v>
      </c>
      <c r="W206" s="60"/>
      <c r="X206" s="69">
        <v>0</v>
      </c>
      <c r="Z206" s="65">
        <v>0</v>
      </c>
      <c r="AA206" s="65">
        <v>310</v>
      </c>
      <c r="AB206" s="66">
        <v>0</v>
      </c>
      <c r="AC206" s="67">
        <v>310</v>
      </c>
      <c r="AD206" s="60"/>
      <c r="AE206" s="68">
        <v>1</v>
      </c>
      <c r="AF206" s="68">
        <v>0</v>
      </c>
      <c r="AG206" s="60"/>
      <c r="AH206" s="62">
        <v>81554</v>
      </c>
      <c r="AI206" s="61">
        <v>0</v>
      </c>
      <c r="AJ206" s="60"/>
      <c r="AK206" s="69">
        <v>0</v>
      </c>
    </row>
    <row r="207" spans="1:37" ht="15">
      <c r="A207" s="56" t="s">
        <v>398</v>
      </c>
      <c r="B207" s="57" t="str">
        <f>'[1]School Imp &amp; State Admin  '!D210</f>
        <v>ROCK COUNTY PUBLIC SCHOOLS</v>
      </c>
      <c r="C207" s="58">
        <v>42301</v>
      </c>
      <c r="D207" s="59">
        <v>34983</v>
      </c>
      <c r="E207" s="60"/>
      <c r="F207" s="61">
        <v>0</v>
      </c>
      <c r="G207" s="62">
        <v>0</v>
      </c>
      <c r="H207" s="61">
        <v>0</v>
      </c>
      <c r="I207" s="60"/>
      <c r="J207" s="63">
        <v>0</v>
      </c>
      <c r="K207" s="63">
        <v>0</v>
      </c>
      <c r="L207" s="64">
        <v>0</v>
      </c>
      <c r="M207" s="60"/>
      <c r="N207" s="65">
        <v>223</v>
      </c>
      <c r="O207" s="66">
        <v>0</v>
      </c>
      <c r="P207" s="67">
        <v>223</v>
      </c>
      <c r="Q207" s="60"/>
      <c r="R207" s="68">
        <v>1</v>
      </c>
      <c r="S207" s="68">
        <v>0</v>
      </c>
      <c r="T207" s="60"/>
      <c r="U207" s="62">
        <v>34983</v>
      </c>
      <c r="V207" s="62">
        <v>0</v>
      </c>
      <c r="W207" s="60"/>
      <c r="X207" s="69">
        <v>0</v>
      </c>
      <c r="Z207" s="65">
        <v>0</v>
      </c>
      <c r="AA207" s="65">
        <v>223</v>
      </c>
      <c r="AB207" s="66">
        <v>0</v>
      </c>
      <c r="AC207" s="67">
        <v>223</v>
      </c>
      <c r="AD207" s="60"/>
      <c r="AE207" s="68">
        <v>1</v>
      </c>
      <c r="AF207" s="68">
        <v>0</v>
      </c>
      <c r="AG207" s="60"/>
      <c r="AH207" s="62">
        <v>34983</v>
      </c>
      <c r="AI207" s="61">
        <v>0</v>
      </c>
      <c r="AJ207" s="60"/>
      <c r="AK207" s="69">
        <v>0</v>
      </c>
    </row>
    <row r="208" spans="1:37" ht="15">
      <c r="A208" s="56" t="s">
        <v>400</v>
      </c>
      <c r="B208" s="57" t="str">
        <f>'[1]School Imp &amp; State Admin  '!D211</f>
        <v>CRETE PUBLIC SCHOOLS</v>
      </c>
      <c r="C208" s="58">
        <v>543991</v>
      </c>
      <c r="D208" s="59">
        <v>449878</v>
      </c>
      <c r="E208" s="60"/>
      <c r="F208" s="61">
        <v>15438.77</v>
      </c>
      <c r="G208" s="62">
        <v>19105</v>
      </c>
      <c r="H208" s="61">
        <v>-3666.279932393245</v>
      </c>
      <c r="I208" s="60"/>
      <c r="J208" s="63">
        <v>3.4317648294382705E-2</v>
      </c>
      <c r="K208" s="63">
        <v>4.2467138523761376E-2</v>
      </c>
      <c r="L208" s="64">
        <v>-8.1494902293786711E-3</v>
      </c>
      <c r="M208" s="60"/>
      <c r="N208" s="65">
        <v>1894</v>
      </c>
      <c r="O208" s="66">
        <v>84</v>
      </c>
      <c r="P208" s="67">
        <v>1978</v>
      </c>
      <c r="Q208" s="60"/>
      <c r="R208" s="68">
        <v>0.95753286147623862</v>
      </c>
      <c r="S208" s="68">
        <v>4.2467138523761376E-2</v>
      </c>
      <c r="T208" s="60"/>
      <c r="U208" s="62">
        <v>430773</v>
      </c>
      <c r="V208" s="62">
        <v>19105</v>
      </c>
      <c r="W208" s="60"/>
      <c r="X208" s="69">
        <v>227.4404761904762</v>
      </c>
      <c r="Z208" s="65">
        <v>43</v>
      </c>
      <c r="AA208" s="65">
        <v>1894</v>
      </c>
      <c r="AB208" s="66">
        <v>84</v>
      </c>
      <c r="AC208" s="67">
        <v>1978</v>
      </c>
      <c r="AD208" s="60"/>
      <c r="AE208" s="68">
        <v>0.96568231831741047</v>
      </c>
      <c r="AF208" s="68">
        <v>3.4317681682589501E-2</v>
      </c>
      <c r="AG208" s="60"/>
      <c r="AH208" s="62">
        <v>434439.23</v>
      </c>
      <c r="AI208" s="61">
        <v>15438.77</v>
      </c>
      <c r="AJ208" s="60"/>
      <c r="AK208" s="69">
        <f t="shared" ref="AK208:AK254" si="5">AI208/AB208</f>
        <v>183.79488095238096</v>
      </c>
    </row>
    <row r="209" spans="1:37" ht="15">
      <c r="A209" s="56" t="s">
        <v>402</v>
      </c>
      <c r="B209" s="57" t="str">
        <f>'[1]School Imp &amp; State Admin  '!D212</f>
        <v>DORCHESTER PUBLIC SCHOOL</v>
      </c>
      <c r="C209" s="58">
        <v>39246</v>
      </c>
      <c r="D209" s="59">
        <v>32456</v>
      </c>
      <c r="E209" s="60"/>
      <c r="F209" s="61">
        <v>0</v>
      </c>
      <c r="G209" s="62">
        <v>0</v>
      </c>
      <c r="H209" s="61">
        <v>0</v>
      </c>
      <c r="I209" s="60"/>
      <c r="J209" s="63">
        <v>0</v>
      </c>
      <c r="K209" s="63">
        <v>0</v>
      </c>
      <c r="L209" s="64">
        <v>0</v>
      </c>
      <c r="M209" s="60"/>
      <c r="N209" s="65">
        <v>205</v>
      </c>
      <c r="O209" s="66">
        <v>0</v>
      </c>
      <c r="P209" s="67">
        <v>205</v>
      </c>
      <c r="Q209" s="60"/>
      <c r="R209" s="68">
        <v>1</v>
      </c>
      <c r="S209" s="68">
        <v>0</v>
      </c>
      <c r="T209" s="60"/>
      <c r="U209" s="62">
        <v>32456</v>
      </c>
      <c r="V209" s="62">
        <v>0</v>
      </c>
      <c r="W209" s="60"/>
      <c r="X209" s="69">
        <v>0</v>
      </c>
      <c r="Z209" s="65">
        <v>0</v>
      </c>
      <c r="AA209" s="65">
        <v>205</v>
      </c>
      <c r="AB209" s="66">
        <v>0</v>
      </c>
      <c r="AC209" s="67">
        <v>205</v>
      </c>
      <c r="AD209" s="60"/>
      <c r="AE209" s="68">
        <v>1</v>
      </c>
      <c r="AF209" s="68">
        <v>0</v>
      </c>
      <c r="AG209" s="60"/>
      <c r="AH209" s="62">
        <v>32456</v>
      </c>
      <c r="AI209" s="61">
        <v>0</v>
      </c>
      <c r="AJ209" s="60"/>
      <c r="AK209" s="69">
        <v>0</v>
      </c>
    </row>
    <row r="210" spans="1:37" ht="15">
      <c r="A210" s="56" t="s">
        <v>404</v>
      </c>
      <c r="B210" s="57" t="str">
        <f>'[1]School Imp &amp; State Admin  '!D213</f>
        <v>FRIEND PUBLIC SCHOOLS</v>
      </c>
      <c r="C210" s="58">
        <v>24575</v>
      </c>
      <c r="D210" s="59">
        <v>20323</v>
      </c>
      <c r="E210" s="60"/>
      <c r="F210" s="61">
        <v>0</v>
      </c>
      <c r="G210" s="62">
        <v>0</v>
      </c>
      <c r="H210" s="61">
        <v>0</v>
      </c>
      <c r="I210" s="60"/>
      <c r="J210" s="63">
        <v>0</v>
      </c>
      <c r="K210" s="63">
        <v>0</v>
      </c>
      <c r="L210" s="64">
        <v>0</v>
      </c>
      <c r="M210" s="60"/>
      <c r="N210" s="65">
        <v>216</v>
      </c>
      <c r="O210" s="66">
        <v>0</v>
      </c>
      <c r="P210" s="67">
        <v>216</v>
      </c>
      <c r="Q210" s="60"/>
      <c r="R210" s="68">
        <v>1</v>
      </c>
      <c r="S210" s="68">
        <v>0</v>
      </c>
      <c r="T210" s="60"/>
      <c r="U210" s="62">
        <v>20323</v>
      </c>
      <c r="V210" s="62">
        <v>0</v>
      </c>
      <c r="W210" s="60"/>
      <c r="X210" s="69">
        <v>0</v>
      </c>
      <c r="Z210" s="65">
        <v>0</v>
      </c>
      <c r="AA210" s="65">
        <v>216</v>
      </c>
      <c r="AB210" s="66">
        <v>0</v>
      </c>
      <c r="AC210" s="67">
        <v>216</v>
      </c>
      <c r="AD210" s="60"/>
      <c r="AE210" s="68">
        <v>1</v>
      </c>
      <c r="AF210" s="68">
        <v>0</v>
      </c>
      <c r="AG210" s="60"/>
      <c r="AH210" s="62">
        <v>20323</v>
      </c>
      <c r="AI210" s="61">
        <v>0</v>
      </c>
      <c r="AJ210" s="60"/>
      <c r="AK210" s="69">
        <v>0</v>
      </c>
    </row>
    <row r="211" spans="1:37" ht="15">
      <c r="A211" s="56" t="s">
        <v>406</v>
      </c>
      <c r="B211" s="57" t="str">
        <f>'[1]School Imp &amp; State Admin  '!D214</f>
        <v>WILBER-CLATONIA PUBLIC SCHOOLS</v>
      </c>
      <c r="C211" s="58">
        <v>73185</v>
      </c>
      <c r="D211" s="59">
        <v>60524</v>
      </c>
      <c r="E211" s="60"/>
      <c r="F211" s="61">
        <v>0</v>
      </c>
      <c r="G211" s="62">
        <v>0</v>
      </c>
      <c r="H211" s="61">
        <v>0</v>
      </c>
      <c r="I211" s="60"/>
      <c r="J211" s="63">
        <v>0</v>
      </c>
      <c r="K211" s="63">
        <v>0</v>
      </c>
      <c r="L211" s="64">
        <v>0</v>
      </c>
      <c r="M211" s="60"/>
      <c r="N211" s="65">
        <v>601</v>
      </c>
      <c r="O211" s="66">
        <v>0</v>
      </c>
      <c r="P211" s="67">
        <v>601</v>
      </c>
      <c r="Q211" s="60"/>
      <c r="R211" s="68">
        <v>1</v>
      </c>
      <c r="S211" s="68">
        <v>0</v>
      </c>
      <c r="T211" s="60"/>
      <c r="U211" s="62">
        <v>60524</v>
      </c>
      <c r="V211" s="62">
        <v>0</v>
      </c>
      <c r="W211" s="60"/>
      <c r="X211" s="69">
        <v>0</v>
      </c>
      <c r="Z211" s="65">
        <v>0</v>
      </c>
      <c r="AA211" s="65">
        <v>601</v>
      </c>
      <c r="AB211" s="66">
        <v>0</v>
      </c>
      <c r="AC211" s="67">
        <v>601</v>
      </c>
      <c r="AD211" s="60"/>
      <c r="AE211" s="68">
        <v>1</v>
      </c>
      <c r="AF211" s="68">
        <v>0</v>
      </c>
      <c r="AG211" s="60"/>
      <c r="AH211" s="62">
        <v>60524</v>
      </c>
      <c r="AI211" s="61">
        <v>0</v>
      </c>
      <c r="AJ211" s="60"/>
      <c r="AK211" s="69">
        <v>0</v>
      </c>
    </row>
    <row r="212" spans="1:37" ht="15">
      <c r="A212" s="56" t="s">
        <v>408</v>
      </c>
      <c r="B212" s="57" t="str">
        <f>'[1]School Imp &amp; State Admin  '!D215</f>
        <v>BELLEVUE PUBLIC SCHOOLS</v>
      </c>
      <c r="C212" s="58">
        <v>902427</v>
      </c>
      <c r="D212" s="59">
        <v>746304</v>
      </c>
      <c r="E212" s="60"/>
      <c r="F212" s="61">
        <v>12431.25</v>
      </c>
      <c r="G212" s="62">
        <v>27621</v>
      </c>
      <c r="H212" s="61">
        <v>-15189.509572536943</v>
      </c>
      <c r="I212" s="60"/>
      <c r="J212" s="63">
        <v>1.6657094751744352E-2</v>
      </c>
      <c r="K212" s="63">
        <v>3.7010084208337665E-2</v>
      </c>
      <c r="L212" s="64">
        <v>-2.0352989456593314E-2</v>
      </c>
      <c r="M212" s="60"/>
      <c r="N212" s="65">
        <v>9263</v>
      </c>
      <c r="O212" s="66">
        <v>356</v>
      </c>
      <c r="P212" s="67">
        <v>9619</v>
      </c>
      <c r="Q212" s="60"/>
      <c r="R212" s="68">
        <v>0.96298991579166238</v>
      </c>
      <c r="S212" s="68">
        <v>3.7010084208337665E-2</v>
      </c>
      <c r="T212" s="60"/>
      <c r="U212" s="62">
        <v>718683</v>
      </c>
      <c r="V212" s="62">
        <v>27621</v>
      </c>
      <c r="W212" s="60"/>
      <c r="X212" s="69">
        <v>77.587078651685388</v>
      </c>
      <c r="Z212" s="65">
        <v>58</v>
      </c>
      <c r="AA212" s="65">
        <v>9263</v>
      </c>
      <c r="AB212" s="66">
        <v>356</v>
      </c>
      <c r="AC212" s="67">
        <v>9619</v>
      </c>
      <c r="AD212" s="60"/>
      <c r="AE212" s="68">
        <v>0.98334291387959871</v>
      </c>
      <c r="AF212" s="68">
        <v>1.6657086120401336E-2</v>
      </c>
      <c r="AG212" s="60"/>
      <c r="AH212" s="62">
        <v>733872.75</v>
      </c>
      <c r="AI212" s="61">
        <v>12431.25</v>
      </c>
      <c r="AJ212" s="60"/>
      <c r="AK212" s="69">
        <f t="shared" si="5"/>
        <v>34.919241573033709</v>
      </c>
    </row>
    <row r="213" spans="1:37" ht="15">
      <c r="A213" s="56" t="s">
        <v>410</v>
      </c>
      <c r="B213" s="57" t="str">
        <f>'[1]School Imp &amp; State Admin  '!D216</f>
        <v>PAPILLION LA VISTA COMMUNITY SCHOOLS</v>
      </c>
      <c r="C213" s="58">
        <v>451047</v>
      </c>
      <c r="D213" s="59">
        <v>373014</v>
      </c>
      <c r="E213" s="60"/>
      <c r="F213" s="61">
        <v>5491.27</v>
      </c>
      <c r="G213" s="62">
        <v>15441</v>
      </c>
      <c r="H213" s="61">
        <v>-9950.0609263483693</v>
      </c>
      <c r="I213" s="60"/>
      <c r="J213" s="63">
        <v>1.4721346529376879E-2</v>
      </c>
      <c r="K213" s="63">
        <v>4.1396103896103896E-2</v>
      </c>
      <c r="L213" s="64">
        <v>-2.6674757366727017E-2</v>
      </c>
      <c r="M213" s="60"/>
      <c r="N213" s="65">
        <v>11810</v>
      </c>
      <c r="O213" s="66">
        <v>510</v>
      </c>
      <c r="P213" s="67">
        <v>12320</v>
      </c>
      <c r="Q213" s="60"/>
      <c r="R213" s="68">
        <v>0.95860389610389607</v>
      </c>
      <c r="S213" s="68">
        <v>4.1396103896103896E-2</v>
      </c>
      <c r="T213" s="60"/>
      <c r="U213" s="62">
        <v>357573</v>
      </c>
      <c r="V213" s="62">
        <v>15441</v>
      </c>
      <c r="W213" s="60"/>
      <c r="X213" s="69">
        <v>30.276470588235295</v>
      </c>
      <c r="Z213" s="65">
        <v>42</v>
      </c>
      <c r="AA213" s="65">
        <v>11810</v>
      </c>
      <c r="AB213" s="66">
        <v>510</v>
      </c>
      <c r="AC213" s="67">
        <v>12320</v>
      </c>
      <c r="AD213" s="60"/>
      <c r="AE213" s="68">
        <v>0.9852786490587484</v>
      </c>
      <c r="AF213" s="68">
        <v>1.4721350941251536E-2</v>
      </c>
      <c r="AG213" s="60"/>
      <c r="AH213" s="62">
        <v>367522.73</v>
      </c>
      <c r="AI213" s="61">
        <v>5491.27</v>
      </c>
      <c r="AJ213" s="60"/>
      <c r="AK213" s="69">
        <f t="shared" si="5"/>
        <v>10.767196078431374</v>
      </c>
    </row>
    <row r="214" spans="1:37" ht="15">
      <c r="A214" s="56" t="s">
        <v>412</v>
      </c>
      <c r="B214" s="57" t="str">
        <f>'[1]School Imp &amp; State Admin  '!D217</f>
        <v>GRETNA PUBLIC SCHOOLS</v>
      </c>
      <c r="C214" s="58">
        <v>143763</v>
      </c>
      <c r="D214" s="59">
        <v>118891</v>
      </c>
      <c r="E214" s="60"/>
      <c r="F214" s="61">
        <v>0</v>
      </c>
      <c r="G214" s="62">
        <v>0</v>
      </c>
      <c r="H214" s="61">
        <v>0</v>
      </c>
      <c r="I214" s="60"/>
      <c r="J214" s="63">
        <v>0</v>
      </c>
      <c r="K214" s="63">
        <v>0</v>
      </c>
      <c r="L214" s="64">
        <v>0</v>
      </c>
      <c r="M214" s="60"/>
      <c r="N214" s="65">
        <v>5593</v>
      </c>
      <c r="O214" s="66">
        <v>0</v>
      </c>
      <c r="P214" s="67">
        <v>5593</v>
      </c>
      <c r="Q214" s="60"/>
      <c r="R214" s="68">
        <v>1</v>
      </c>
      <c r="S214" s="68">
        <v>0</v>
      </c>
      <c r="T214" s="60"/>
      <c r="U214" s="62">
        <v>118891</v>
      </c>
      <c r="V214" s="62">
        <v>0</v>
      </c>
      <c r="W214" s="60"/>
      <c r="X214" s="69">
        <v>0</v>
      </c>
      <c r="Z214" s="65">
        <v>0</v>
      </c>
      <c r="AA214" s="65">
        <v>5593</v>
      </c>
      <c r="AB214" s="66">
        <v>0</v>
      </c>
      <c r="AC214" s="67">
        <v>5593</v>
      </c>
      <c r="AD214" s="60"/>
      <c r="AE214" s="68">
        <v>1</v>
      </c>
      <c r="AF214" s="68">
        <v>0</v>
      </c>
      <c r="AG214" s="60"/>
      <c r="AH214" s="62">
        <v>118891</v>
      </c>
      <c r="AI214" s="61">
        <v>0</v>
      </c>
      <c r="AJ214" s="60"/>
      <c r="AK214" s="69">
        <v>0</v>
      </c>
    </row>
    <row r="215" spans="1:37" ht="15">
      <c r="A215" s="56" t="s">
        <v>414</v>
      </c>
      <c r="B215" s="57" t="str">
        <f>'[1]School Imp &amp; State Admin  '!D218</f>
        <v>SPRINGFIELD PLATTEVIEW COMMUNITY SCHOOLS</v>
      </c>
      <c r="C215" s="58">
        <v>62359</v>
      </c>
      <c r="D215" s="59">
        <v>51571</v>
      </c>
      <c r="E215" s="60"/>
      <c r="F215" s="61">
        <v>0</v>
      </c>
      <c r="G215" s="62">
        <v>0</v>
      </c>
      <c r="H215" s="61">
        <v>0</v>
      </c>
      <c r="I215" s="60"/>
      <c r="J215" s="63">
        <v>0</v>
      </c>
      <c r="K215" s="63">
        <v>0</v>
      </c>
      <c r="L215" s="64">
        <v>0</v>
      </c>
      <c r="M215" s="60"/>
      <c r="N215" s="65">
        <v>1107</v>
      </c>
      <c r="O215" s="66">
        <v>0</v>
      </c>
      <c r="P215" s="67">
        <v>1107</v>
      </c>
      <c r="Q215" s="60"/>
      <c r="R215" s="68">
        <v>1</v>
      </c>
      <c r="S215" s="68">
        <v>0</v>
      </c>
      <c r="T215" s="60"/>
      <c r="U215" s="62">
        <v>51571</v>
      </c>
      <c r="V215" s="62">
        <v>0</v>
      </c>
      <c r="W215" s="60"/>
      <c r="X215" s="69">
        <v>0</v>
      </c>
      <c r="Z215" s="65">
        <v>0</v>
      </c>
      <c r="AA215" s="65">
        <v>1107</v>
      </c>
      <c r="AB215" s="66">
        <v>0</v>
      </c>
      <c r="AC215" s="67">
        <v>1107</v>
      </c>
      <c r="AD215" s="60"/>
      <c r="AE215" s="68">
        <v>1</v>
      </c>
      <c r="AF215" s="68">
        <v>0</v>
      </c>
      <c r="AG215" s="60"/>
      <c r="AH215" s="62">
        <v>51571</v>
      </c>
      <c r="AI215" s="61">
        <v>0</v>
      </c>
      <c r="AJ215" s="60"/>
      <c r="AK215" s="69">
        <v>0</v>
      </c>
    </row>
    <row r="216" spans="1:37" ht="15">
      <c r="A216" s="56" t="s">
        <v>416</v>
      </c>
      <c r="B216" s="57" t="str">
        <f>'[1]School Imp &amp; State Admin  '!D219</f>
        <v>ASHLAND-GREENWOOD PUBLIC SCHS</v>
      </c>
      <c r="C216" s="58">
        <v>106794</v>
      </c>
      <c r="D216" s="59">
        <v>88318</v>
      </c>
      <c r="E216" s="60"/>
      <c r="F216" s="61">
        <v>0</v>
      </c>
      <c r="G216" s="62">
        <v>0</v>
      </c>
      <c r="H216" s="61">
        <v>0</v>
      </c>
      <c r="I216" s="60"/>
      <c r="J216" s="63">
        <v>0</v>
      </c>
      <c r="K216" s="63">
        <v>0</v>
      </c>
      <c r="L216" s="64">
        <v>0</v>
      </c>
      <c r="M216" s="60"/>
      <c r="N216" s="65">
        <v>963</v>
      </c>
      <c r="O216" s="66">
        <v>0</v>
      </c>
      <c r="P216" s="67">
        <v>963</v>
      </c>
      <c r="Q216" s="60"/>
      <c r="R216" s="68">
        <v>1</v>
      </c>
      <c r="S216" s="68">
        <v>0</v>
      </c>
      <c r="T216" s="60"/>
      <c r="U216" s="62">
        <v>88318</v>
      </c>
      <c r="V216" s="62">
        <v>0</v>
      </c>
      <c r="W216" s="60"/>
      <c r="X216" s="69">
        <v>0</v>
      </c>
      <c r="Z216" s="65">
        <v>0</v>
      </c>
      <c r="AA216" s="65">
        <v>963</v>
      </c>
      <c r="AB216" s="66">
        <v>0</v>
      </c>
      <c r="AC216" s="67">
        <v>963</v>
      </c>
      <c r="AD216" s="60"/>
      <c r="AE216" s="68">
        <v>1</v>
      </c>
      <c r="AF216" s="68">
        <v>0</v>
      </c>
      <c r="AG216" s="60"/>
      <c r="AH216" s="62">
        <v>88318</v>
      </c>
      <c r="AI216" s="61">
        <v>0</v>
      </c>
      <c r="AJ216" s="60"/>
      <c r="AK216" s="69">
        <v>0</v>
      </c>
    </row>
    <row r="217" spans="1:37" ht="15">
      <c r="A217" s="56" t="s">
        <v>418</v>
      </c>
      <c r="B217" s="57" t="str">
        <f>'[1]School Imp &amp; State Admin  '!D220</f>
        <v>YUTAN PUBLIC SCHOOLS</v>
      </c>
      <c r="C217" s="58">
        <v>29207</v>
      </c>
      <c r="D217" s="59">
        <v>24154</v>
      </c>
      <c r="E217" s="60"/>
      <c r="F217" s="61">
        <v>0</v>
      </c>
      <c r="G217" s="62">
        <v>0</v>
      </c>
      <c r="H217" s="61">
        <v>0</v>
      </c>
      <c r="I217" s="60"/>
      <c r="J217" s="63">
        <v>0</v>
      </c>
      <c r="K217" s="63">
        <v>0</v>
      </c>
      <c r="L217" s="64">
        <v>0</v>
      </c>
      <c r="M217" s="60"/>
      <c r="N217" s="65">
        <v>442</v>
      </c>
      <c r="O217" s="66">
        <v>0</v>
      </c>
      <c r="P217" s="67">
        <v>442</v>
      </c>
      <c r="Q217" s="60"/>
      <c r="R217" s="68">
        <v>1</v>
      </c>
      <c r="S217" s="68">
        <v>0</v>
      </c>
      <c r="T217" s="60"/>
      <c r="U217" s="62">
        <v>24154</v>
      </c>
      <c r="V217" s="62">
        <v>0</v>
      </c>
      <c r="W217" s="60"/>
      <c r="X217" s="69">
        <v>0</v>
      </c>
      <c r="Z217" s="65">
        <v>0</v>
      </c>
      <c r="AA217" s="65">
        <v>442</v>
      </c>
      <c r="AB217" s="66">
        <v>0</v>
      </c>
      <c r="AC217" s="67">
        <v>442</v>
      </c>
      <c r="AD217" s="60"/>
      <c r="AE217" s="68">
        <v>1</v>
      </c>
      <c r="AF217" s="68">
        <v>0</v>
      </c>
      <c r="AG217" s="60"/>
      <c r="AH217" s="62">
        <v>24154</v>
      </c>
      <c r="AI217" s="61">
        <v>0</v>
      </c>
      <c r="AJ217" s="60"/>
      <c r="AK217" s="69">
        <v>0</v>
      </c>
    </row>
    <row r="218" spans="1:37" ht="15">
      <c r="A218" s="56" t="s">
        <v>420</v>
      </c>
      <c r="B218" s="57" t="str">
        <f>'[1]School Imp &amp; State Admin  '!D221</f>
        <v>WAHOO PUBLIC SCHOOLS</v>
      </c>
      <c r="C218" s="58">
        <v>128796</v>
      </c>
      <c r="D218" s="59">
        <v>106514</v>
      </c>
      <c r="E218" s="60"/>
      <c r="F218" s="61">
        <v>23299.9</v>
      </c>
      <c r="G218" s="62">
        <v>39852</v>
      </c>
      <c r="H218" s="61">
        <v>-16551.748053869022</v>
      </c>
      <c r="I218" s="60"/>
      <c r="J218" s="63">
        <v>0.21875007874200389</v>
      </c>
      <c r="K218" s="63">
        <v>0.37414543194530764</v>
      </c>
      <c r="L218" s="64">
        <v>-0.15539535320330375</v>
      </c>
      <c r="M218" s="60"/>
      <c r="N218" s="65">
        <v>1007</v>
      </c>
      <c r="O218" s="66">
        <v>602</v>
      </c>
      <c r="P218" s="67">
        <v>1609</v>
      </c>
      <c r="Q218" s="60"/>
      <c r="R218" s="68">
        <v>0.62585456805469231</v>
      </c>
      <c r="S218" s="68">
        <v>0.37414543194530764</v>
      </c>
      <c r="T218" s="60"/>
      <c r="U218" s="62">
        <v>66662</v>
      </c>
      <c r="V218" s="62">
        <v>39852</v>
      </c>
      <c r="W218" s="60"/>
      <c r="X218" s="69">
        <v>66.199335548172755</v>
      </c>
      <c r="Z218" s="65">
        <v>84</v>
      </c>
      <c r="AA218" s="65">
        <v>1007</v>
      </c>
      <c r="AB218" s="66">
        <v>602</v>
      </c>
      <c r="AC218" s="67">
        <v>1609</v>
      </c>
      <c r="AD218" s="60"/>
      <c r="AE218" s="68">
        <v>0.78125035206639504</v>
      </c>
      <c r="AF218" s="68">
        <v>0.21874964793360499</v>
      </c>
      <c r="AG218" s="60"/>
      <c r="AH218" s="62">
        <v>83214.100000000006</v>
      </c>
      <c r="AI218" s="61">
        <v>23299.9</v>
      </c>
      <c r="AJ218" s="60"/>
      <c r="AK218" s="69">
        <f t="shared" si="5"/>
        <v>38.704152823920268</v>
      </c>
    </row>
    <row r="219" spans="1:37" ht="15">
      <c r="A219" s="56" t="s">
        <v>422</v>
      </c>
      <c r="B219" s="57" t="str">
        <f>'[1]School Imp &amp; State Admin  '!D222</f>
        <v>MEAD PUBLIC SCHOOLS</v>
      </c>
      <c r="C219" s="58">
        <v>35427</v>
      </c>
      <c r="D219" s="59">
        <v>29298</v>
      </c>
      <c r="E219" s="60"/>
      <c r="F219" s="61">
        <v>0</v>
      </c>
      <c r="G219" s="62">
        <v>0</v>
      </c>
      <c r="H219" s="61">
        <v>0</v>
      </c>
      <c r="I219" s="60"/>
      <c r="J219" s="63">
        <v>0</v>
      </c>
      <c r="K219" s="63">
        <v>0</v>
      </c>
      <c r="L219" s="64">
        <v>0</v>
      </c>
      <c r="M219" s="60"/>
      <c r="N219" s="65">
        <v>242</v>
      </c>
      <c r="O219" s="66">
        <v>0</v>
      </c>
      <c r="P219" s="67">
        <v>242</v>
      </c>
      <c r="Q219" s="60"/>
      <c r="R219" s="68">
        <v>1</v>
      </c>
      <c r="S219" s="68">
        <v>0</v>
      </c>
      <c r="T219" s="60"/>
      <c r="U219" s="62">
        <v>29298</v>
      </c>
      <c r="V219" s="62">
        <v>0</v>
      </c>
      <c r="W219" s="60"/>
      <c r="X219" s="69">
        <v>0</v>
      </c>
      <c r="Z219" s="65">
        <v>0</v>
      </c>
      <c r="AA219" s="65">
        <v>242</v>
      </c>
      <c r="AB219" s="66">
        <v>0</v>
      </c>
      <c r="AC219" s="67">
        <v>242</v>
      </c>
      <c r="AD219" s="60"/>
      <c r="AE219" s="68">
        <v>1</v>
      </c>
      <c r="AF219" s="68">
        <v>0</v>
      </c>
      <c r="AG219" s="60"/>
      <c r="AH219" s="62">
        <v>29298</v>
      </c>
      <c r="AI219" s="61">
        <v>0</v>
      </c>
      <c r="AJ219" s="60"/>
      <c r="AK219" s="69">
        <v>0</v>
      </c>
    </row>
    <row r="220" spans="1:37" ht="15">
      <c r="A220" s="56" t="s">
        <v>424</v>
      </c>
      <c r="B220" s="57" t="str">
        <f>'[1]School Imp &amp; State Admin  '!D223</f>
        <v>CEDAR BLUFFS PUBLIC SCHOOLS</v>
      </c>
      <c r="C220" s="58">
        <v>90249</v>
      </c>
      <c r="D220" s="59">
        <v>74636</v>
      </c>
      <c r="E220" s="60"/>
      <c r="F220" s="61">
        <v>0</v>
      </c>
      <c r="G220" s="62">
        <v>0</v>
      </c>
      <c r="H220" s="61">
        <v>0</v>
      </c>
      <c r="I220" s="60"/>
      <c r="J220" s="63">
        <v>0</v>
      </c>
      <c r="K220" s="63">
        <v>0</v>
      </c>
      <c r="L220" s="64">
        <v>0</v>
      </c>
      <c r="M220" s="60"/>
      <c r="N220" s="65">
        <v>393</v>
      </c>
      <c r="O220" s="66">
        <v>0</v>
      </c>
      <c r="P220" s="67">
        <v>393</v>
      </c>
      <c r="Q220" s="60"/>
      <c r="R220" s="68">
        <v>1</v>
      </c>
      <c r="S220" s="68">
        <v>0</v>
      </c>
      <c r="T220" s="60"/>
      <c r="U220" s="62">
        <v>74636</v>
      </c>
      <c r="V220" s="62">
        <v>0</v>
      </c>
      <c r="W220" s="60"/>
      <c r="X220" s="69">
        <v>0</v>
      </c>
      <c r="Z220" s="65">
        <v>0</v>
      </c>
      <c r="AA220" s="65">
        <v>393</v>
      </c>
      <c r="AB220" s="66">
        <v>0</v>
      </c>
      <c r="AC220" s="67">
        <v>393</v>
      </c>
      <c r="AD220" s="60"/>
      <c r="AE220" s="68">
        <v>1</v>
      </c>
      <c r="AF220" s="68">
        <v>0</v>
      </c>
      <c r="AG220" s="60"/>
      <c r="AH220" s="62">
        <v>74636</v>
      </c>
      <c r="AI220" s="61">
        <v>0</v>
      </c>
      <c r="AJ220" s="60"/>
      <c r="AK220" s="69">
        <v>0</v>
      </c>
    </row>
    <row r="221" spans="1:37" ht="15">
      <c r="A221" s="56" t="s">
        <v>426</v>
      </c>
      <c r="B221" s="57" t="str">
        <f>'[1]School Imp &amp; State Admin  '!D224</f>
        <v>MINATARE PUBLIC SCHOOLS</v>
      </c>
      <c r="C221" s="58">
        <v>90868</v>
      </c>
      <c r="D221" s="59">
        <v>75147</v>
      </c>
      <c r="E221" s="60"/>
      <c r="F221" s="61">
        <v>0</v>
      </c>
      <c r="G221" s="62">
        <v>0</v>
      </c>
      <c r="H221" s="61">
        <v>0</v>
      </c>
      <c r="I221" s="60"/>
      <c r="J221" s="63">
        <v>0</v>
      </c>
      <c r="K221" s="63">
        <v>0</v>
      </c>
      <c r="L221" s="64">
        <v>0</v>
      </c>
      <c r="M221" s="60"/>
      <c r="N221" s="65">
        <v>171</v>
      </c>
      <c r="O221" s="66">
        <v>0</v>
      </c>
      <c r="P221" s="67">
        <v>171</v>
      </c>
      <c r="Q221" s="60"/>
      <c r="R221" s="68">
        <v>1</v>
      </c>
      <c r="S221" s="68">
        <v>0</v>
      </c>
      <c r="T221" s="60"/>
      <c r="U221" s="62">
        <v>75147</v>
      </c>
      <c r="V221" s="62">
        <v>0</v>
      </c>
      <c r="W221" s="60"/>
      <c r="X221" s="69">
        <v>0</v>
      </c>
      <c r="Z221" s="65">
        <v>0</v>
      </c>
      <c r="AA221" s="65">
        <v>171</v>
      </c>
      <c r="AB221" s="66">
        <v>0</v>
      </c>
      <c r="AC221" s="67">
        <v>171</v>
      </c>
      <c r="AD221" s="60"/>
      <c r="AE221" s="68">
        <v>1</v>
      </c>
      <c r="AF221" s="68">
        <v>0</v>
      </c>
      <c r="AG221" s="60"/>
      <c r="AH221" s="62">
        <v>75147</v>
      </c>
      <c r="AI221" s="61">
        <v>0</v>
      </c>
      <c r="AJ221" s="60"/>
      <c r="AK221" s="69">
        <v>0</v>
      </c>
    </row>
    <row r="222" spans="1:37" ht="15">
      <c r="A222" s="56" t="s">
        <v>428</v>
      </c>
      <c r="B222" s="57" t="str">
        <f>'[1]School Imp &amp; State Admin  '!D225</f>
        <v>MORRILL PUBLIC SCHOOLS</v>
      </c>
      <c r="C222" s="58">
        <v>106281</v>
      </c>
      <c r="D222" s="59">
        <v>87894</v>
      </c>
      <c r="E222" s="60"/>
      <c r="F222" s="61">
        <v>0</v>
      </c>
      <c r="G222" s="62">
        <v>0</v>
      </c>
      <c r="H222" s="61">
        <v>0</v>
      </c>
      <c r="I222" s="60"/>
      <c r="J222" s="63">
        <v>0</v>
      </c>
      <c r="K222" s="63">
        <v>0</v>
      </c>
      <c r="L222" s="64">
        <v>0</v>
      </c>
      <c r="M222" s="60"/>
      <c r="N222" s="65">
        <v>347</v>
      </c>
      <c r="O222" s="66">
        <v>0</v>
      </c>
      <c r="P222" s="67">
        <v>347</v>
      </c>
      <c r="Q222" s="60"/>
      <c r="R222" s="68">
        <v>1</v>
      </c>
      <c r="S222" s="68">
        <v>0</v>
      </c>
      <c r="T222" s="60"/>
      <c r="U222" s="62">
        <v>87894</v>
      </c>
      <c r="V222" s="62">
        <v>0</v>
      </c>
      <c r="W222" s="60"/>
      <c r="X222" s="69">
        <v>0</v>
      </c>
      <c r="Z222" s="65">
        <v>0</v>
      </c>
      <c r="AA222" s="65">
        <v>347</v>
      </c>
      <c r="AB222" s="66">
        <v>0</v>
      </c>
      <c r="AC222" s="67">
        <v>347</v>
      </c>
      <c r="AD222" s="60"/>
      <c r="AE222" s="68">
        <v>1</v>
      </c>
      <c r="AF222" s="68">
        <v>0</v>
      </c>
      <c r="AG222" s="60"/>
      <c r="AH222" s="62">
        <v>87894</v>
      </c>
      <c r="AI222" s="61">
        <v>0</v>
      </c>
      <c r="AJ222" s="60"/>
      <c r="AK222" s="69">
        <v>0</v>
      </c>
    </row>
    <row r="223" spans="1:37" ht="15">
      <c r="A223" s="56" t="s">
        <v>430</v>
      </c>
      <c r="B223" s="57" t="str">
        <f>'[1]School Imp &amp; State Admin  '!D226</f>
        <v>GERING PUBLIC SCHOOLS</v>
      </c>
      <c r="C223" s="58">
        <v>396421</v>
      </c>
      <c r="D223" s="59">
        <v>327839</v>
      </c>
      <c r="E223" s="60"/>
      <c r="F223" s="61">
        <v>0</v>
      </c>
      <c r="G223" s="62">
        <v>0</v>
      </c>
      <c r="H223" s="61">
        <v>0</v>
      </c>
      <c r="I223" s="60"/>
      <c r="J223" s="63">
        <v>0</v>
      </c>
      <c r="K223" s="63">
        <v>0</v>
      </c>
      <c r="L223" s="64">
        <v>0</v>
      </c>
      <c r="M223" s="60"/>
      <c r="N223" s="65">
        <v>1791</v>
      </c>
      <c r="O223" s="66">
        <v>0</v>
      </c>
      <c r="P223" s="67">
        <v>1791</v>
      </c>
      <c r="Q223" s="60"/>
      <c r="R223" s="68">
        <v>1</v>
      </c>
      <c r="S223" s="68">
        <v>0</v>
      </c>
      <c r="T223" s="60"/>
      <c r="U223" s="62">
        <v>327839</v>
      </c>
      <c r="V223" s="62">
        <v>0</v>
      </c>
      <c r="W223" s="60"/>
      <c r="X223" s="69">
        <v>0</v>
      </c>
      <c r="Z223" s="65">
        <v>0</v>
      </c>
      <c r="AA223" s="65">
        <v>1791</v>
      </c>
      <c r="AB223" s="66">
        <v>0</v>
      </c>
      <c r="AC223" s="67">
        <v>1791</v>
      </c>
      <c r="AD223" s="60"/>
      <c r="AE223" s="68">
        <v>1</v>
      </c>
      <c r="AF223" s="68">
        <v>0</v>
      </c>
      <c r="AG223" s="60"/>
      <c r="AH223" s="62">
        <v>327839</v>
      </c>
      <c r="AI223" s="61">
        <v>0</v>
      </c>
      <c r="AJ223" s="60"/>
      <c r="AK223" s="69">
        <v>0</v>
      </c>
    </row>
    <row r="224" spans="1:37" ht="15">
      <c r="A224" s="56" t="s">
        <v>432</v>
      </c>
      <c r="B224" s="57" t="str">
        <f>'[1]School Imp &amp; State Admin  '!D227</f>
        <v>MITCHELL PUBLIC SCHOOLS</v>
      </c>
      <c r="C224" s="58">
        <v>143149</v>
      </c>
      <c r="D224" s="59">
        <v>118384</v>
      </c>
      <c r="E224" s="60"/>
      <c r="F224" s="61">
        <v>0</v>
      </c>
      <c r="G224" s="62">
        <v>0</v>
      </c>
      <c r="H224" s="61">
        <v>0</v>
      </c>
      <c r="I224" s="60"/>
      <c r="J224" s="63">
        <v>0</v>
      </c>
      <c r="K224" s="63">
        <v>0</v>
      </c>
      <c r="L224" s="64">
        <v>0</v>
      </c>
      <c r="M224" s="60"/>
      <c r="N224" s="65">
        <v>659</v>
      </c>
      <c r="O224" s="66">
        <v>0</v>
      </c>
      <c r="P224" s="67">
        <v>659</v>
      </c>
      <c r="Q224" s="60"/>
      <c r="R224" s="68">
        <v>1</v>
      </c>
      <c r="S224" s="68">
        <v>0</v>
      </c>
      <c r="T224" s="60"/>
      <c r="U224" s="62">
        <v>118384</v>
      </c>
      <c r="V224" s="62">
        <v>0</v>
      </c>
      <c r="W224" s="60"/>
      <c r="X224" s="69">
        <v>0</v>
      </c>
      <c r="Z224" s="65">
        <v>0</v>
      </c>
      <c r="AA224" s="65">
        <v>659</v>
      </c>
      <c r="AB224" s="66">
        <v>0</v>
      </c>
      <c r="AC224" s="67">
        <v>659</v>
      </c>
      <c r="AD224" s="60"/>
      <c r="AE224" s="68">
        <v>1</v>
      </c>
      <c r="AF224" s="68">
        <v>0</v>
      </c>
      <c r="AG224" s="60"/>
      <c r="AH224" s="62">
        <v>118384</v>
      </c>
      <c r="AI224" s="61">
        <v>0</v>
      </c>
      <c r="AJ224" s="60"/>
      <c r="AK224" s="69">
        <v>0</v>
      </c>
    </row>
    <row r="225" spans="1:37" ht="15">
      <c r="A225" s="56" t="s">
        <v>434</v>
      </c>
      <c r="B225" s="57" t="str">
        <f>'[1]School Imp &amp; State Admin  '!D228</f>
        <v>SCOTTSBLUFF PUBLIC SCHOOLS</v>
      </c>
      <c r="C225" s="58">
        <v>1110047</v>
      </c>
      <c r="D225" s="59">
        <v>918005</v>
      </c>
      <c r="E225" s="60"/>
      <c r="F225" s="61">
        <v>10561.89</v>
      </c>
      <c r="G225" s="62">
        <v>45532</v>
      </c>
      <c r="H225" s="61">
        <v>-34969.872094502956</v>
      </c>
      <c r="I225" s="60"/>
      <c r="J225" s="63">
        <v>1.1505269842219345E-2</v>
      </c>
      <c r="K225" s="63">
        <v>4.9598623853211003E-2</v>
      </c>
      <c r="L225" s="64">
        <v>-3.8093354010991662E-2</v>
      </c>
      <c r="M225" s="60"/>
      <c r="N225" s="65">
        <v>3315</v>
      </c>
      <c r="O225" s="66">
        <v>173</v>
      </c>
      <c r="P225" s="67">
        <v>3488</v>
      </c>
      <c r="Q225" s="60"/>
      <c r="R225" s="68">
        <v>0.95040137614678899</v>
      </c>
      <c r="S225" s="68">
        <v>4.959862385321101E-2</v>
      </c>
      <c r="T225" s="60"/>
      <c r="U225" s="62">
        <v>872473</v>
      </c>
      <c r="V225" s="62">
        <v>45532</v>
      </c>
      <c r="W225" s="60"/>
      <c r="X225" s="69">
        <v>263.19075144508673</v>
      </c>
      <c r="Z225" s="65">
        <v>24</v>
      </c>
      <c r="AA225" s="65">
        <v>3315</v>
      </c>
      <c r="AB225" s="66">
        <v>173</v>
      </c>
      <c r="AC225" s="67">
        <v>3488</v>
      </c>
      <c r="AD225" s="60"/>
      <c r="AE225" s="68">
        <v>0.98849473586745173</v>
      </c>
      <c r="AF225" s="68">
        <v>1.1505264132548296E-2</v>
      </c>
      <c r="AG225" s="60"/>
      <c r="AH225" s="62">
        <v>907443.11</v>
      </c>
      <c r="AI225" s="61">
        <v>10561.89</v>
      </c>
      <c r="AJ225" s="60"/>
      <c r="AK225" s="69">
        <f t="shared" si="5"/>
        <v>61.051387283236991</v>
      </c>
    </row>
    <row r="226" spans="1:37" ht="15">
      <c r="A226" s="56" t="s">
        <v>436</v>
      </c>
      <c r="B226" s="57" t="str">
        <f>'[1]School Imp &amp; State Admin  '!D229</f>
        <v>MILFORD PUBLIC SCHOOLS</v>
      </c>
      <c r="C226" s="58">
        <v>50993</v>
      </c>
      <c r="D226" s="59">
        <v>42171</v>
      </c>
      <c r="E226" s="60"/>
      <c r="F226" s="61">
        <v>0</v>
      </c>
      <c r="G226" s="62">
        <v>0</v>
      </c>
      <c r="H226" s="61">
        <v>0</v>
      </c>
      <c r="I226" s="60"/>
      <c r="J226" s="63">
        <v>0</v>
      </c>
      <c r="K226" s="63">
        <v>0</v>
      </c>
      <c r="L226" s="64">
        <v>0</v>
      </c>
      <c r="M226" s="60"/>
      <c r="N226" s="65">
        <v>757</v>
      </c>
      <c r="O226" s="66">
        <v>0</v>
      </c>
      <c r="P226" s="67">
        <v>757</v>
      </c>
      <c r="Q226" s="60"/>
      <c r="R226" s="68">
        <v>1</v>
      </c>
      <c r="S226" s="68">
        <v>0</v>
      </c>
      <c r="T226" s="60"/>
      <c r="U226" s="62">
        <v>42171</v>
      </c>
      <c r="V226" s="62">
        <v>0</v>
      </c>
      <c r="W226" s="60"/>
      <c r="X226" s="69">
        <v>0</v>
      </c>
      <c r="Z226" s="65">
        <v>0</v>
      </c>
      <c r="AA226" s="65">
        <v>757</v>
      </c>
      <c r="AB226" s="66">
        <v>0</v>
      </c>
      <c r="AC226" s="67">
        <v>757</v>
      </c>
      <c r="AD226" s="60"/>
      <c r="AE226" s="68">
        <v>1</v>
      </c>
      <c r="AF226" s="68">
        <v>0</v>
      </c>
      <c r="AG226" s="60"/>
      <c r="AH226" s="62">
        <v>42171</v>
      </c>
      <c r="AI226" s="61">
        <v>0</v>
      </c>
      <c r="AJ226" s="60"/>
      <c r="AK226" s="69">
        <v>0</v>
      </c>
    </row>
    <row r="227" spans="1:37" ht="15">
      <c r="A227" s="56" t="s">
        <v>438</v>
      </c>
      <c r="B227" s="57" t="str">
        <f>'[1]School Imp &amp; State Admin  '!D230</f>
        <v>SEWARD PUBLIC SCHOOLS</v>
      </c>
      <c r="C227" s="58">
        <v>121646</v>
      </c>
      <c r="D227" s="59">
        <v>100601</v>
      </c>
      <c r="E227" s="60"/>
      <c r="F227" s="61">
        <v>9351.6200000000008</v>
      </c>
      <c r="G227" s="62">
        <v>15721</v>
      </c>
      <c r="H227" s="61">
        <v>-6369.083117760827</v>
      </c>
      <c r="I227" s="60"/>
      <c r="J227" s="63">
        <v>9.2957739567517239E-2</v>
      </c>
      <c r="K227" s="63">
        <v>0.15626822157434403</v>
      </c>
      <c r="L227" s="64">
        <v>-6.331048200682679E-2</v>
      </c>
      <c r="M227" s="60"/>
      <c r="N227" s="65">
        <v>1447</v>
      </c>
      <c r="O227" s="66">
        <v>268</v>
      </c>
      <c r="P227" s="67">
        <v>1715</v>
      </c>
      <c r="Q227" s="60"/>
      <c r="R227" s="68">
        <v>0.84373177842565594</v>
      </c>
      <c r="S227" s="68">
        <v>0.15626822157434403</v>
      </c>
      <c r="T227" s="60"/>
      <c r="U227" s="62">
        <v>84880</v>
      </c>
      <c r="V227" s="62">
        <v>15721</v>
      </c>
      <c r="W227" s="60"/>
      <c r="X227" s="69">
        <v>58.660447761194028</v>
      </c>
      <c r="Z227" s="65">
        <v>33</v>
      </c>
      <c r="AA227" s="65">
        <v>1447</v>
      </c>
      <c r="AB227" s="66">
        <v>268</v>
      </c>
      <c r="AC227" s="67">
        <v>1715</v>
      </c>
      <c r="AD227" s="60"/>
      <c r="AE227" s="68">
        <v>0.90704247472689148</v>
      </c>
      <c r="AF227" s="68">
        <v>9.2957525273108618E-2</v>
      </c>
      <c r="AG227" s="60"/>
      <c r="AH227" s="62">
        <v>91249.38</v>
      </c>
      <c r="AI227" s="61">
        <v>9351.6200000000008</v>
      </c>
      <c r="AJ227" s="60"/>
      <c r="AK227" s="69">
        <f t="shared" si="5"/>
        <v>34.89410447761194</v>
      </c>
    </row>
    <row r="228" spans="1:37" ht="15">
      <c r="A228" s="56" t="s">
        <v>440</v>
      </c>
      <c r="B228" s="57" t="str">
        <f>'[1]School Imp &amp; State Admin  '!D231</f>
        <v>CENTENNIAL PUBLIC SCHOOLS</v>
      </c>
      <c r="C228" s="58">
        <v>77410</v>
      </c>
      <c r="D228" s="59">
        <v>64018</v>
      </c>
      <c r="E228" s="60"/>
      <c r="F228" s="61">
        <v>9381.91</v>
      </c>
      <c r="G228" s="62">
        <v>18658</v>
      </c>
      <c r="H228" s="61">
        <v>-9275.9736414337058</v>
      </c>
      <c r="I228" s="60"/>
      <c r="J228" s="63">
        <v>0.14655165637914702</v>
      </c>
      <c r="K228" s="63">
        <v>0.29144851657940662</v>
      </c>
      <c r="L228" s="64">
        <v>-0.1448968602002596</v>
      </c>
      <c r="M228" s="60"/>
      <c r="N228" s="65">
        <v>406</v>
      </c>
      <c r="O228" s="66">
        <v>167</v>
      </c>
      <c r="P228" s="67">
        <v>573</v>
      </c>
      <c r="Q228" s="60"/>
      <c r="R228" s="68">
        <v>0.70855148342059338</v>
      </c>
      <c r="S228" s="68">
        <v>0.29144851657940662</v>
      </c>
      <c r="T228" s="60"/>
      <c r="U228" s="62">
        <v>45360</v>
      </c>
      <c r="V228" s="62">
        <v>18658</v>
      </c>
      <c r="W228" s="60"/>
      <c r="X228" s="69">
        <v>111.72455089820359</v>
      </c>
      <c r="Z228" s="65">
        <v>34</v>
      </c>
      <c r="AA228" s="65">
        <v>406</v>
      </c>
      <c r="AB228" s="66">
        <v>167</v>
      </c>
      <c r="AC228" s="67">
        <v>573</v>
      </c>
      <c r="AD228" s="60"/>
      <c r="AE228" s="68">
        <v>0.8534488737542566</v>
      </c>
      <c r="AF228" s="68">
        <v>0.14655112624574337</v>
      </c>
      <c r="AG228" s="60"/>
      <c r="AH228" s="62">
        <v>54636.09</v>
      </c>
      <c r="AI228" s="61">
        <v>9381.91</v>
      </c>
      <c r="AJ228" s="60"/>
      <c r="AK228" s="69">
        <f t="shared" si="5"/>
        <v>56.179101796407181</v>
      </c>
    </row>
    <row r="229" spans="1:37" ht="15">
      <c r="A229" s="56" t="s">
        <v>442</v>
      </c>
      <c r="B229" s="57" t="str">
        <f>'[1]School Imp &amp; State Admin  '!D232</f>
        <v>HAY SPRINGS PUBLIC SCHOOLS</v>
      </c>
      <c r="C229" s="58">
        <v>27072</v>
      </c>
      <c r="D229" s="59">
        <v>22388</v>
      </c>
      <c r="E229" s="60"/>
      <c r="F229" s="61">
        <v>0</v>
      </c>
      <c r="G229" s="62">
        <v>0</v>
      </c>
      <c r="H229" s="61">
        <v>0</v>
      </c>
      <c r="I229" s="60"/>
      <c r="J229" s="63">
        <v>0</v>
      </c>
      <c r="K229" s="63">
        <v>0</v>
      </c>
      <c r="L229" s="64">
        <v>0</v>
      </c>
      <c r="M229" s="60"/>
      <c r="N229" s="65">
        <v>186</v>
      </c>
      <c r="O229" s="66">
        <v>0</v>
      </c>
      <c r="P229" s="67">
        <v>186</v>
      </c>
      <c r="Q229" s="60"/>
      <c r="R229" s="68">
        <v>1</v>
      </c>
      <c r="S229" s="68">
        <v>0</v>
      </c>
      <c r="T229" s="60"/>
      <c r="U229" s="62">
        <v>22388</v>
      </c>
      <c r="V229" s="62">
        <v>0</v>
      </c>
      <c r="W229" s="60"/>
      <c r="X229" s="69">
        <v>0</v>
      </c>
      <c r="Z229" s="65">
        <v>0</v>
      </c>
      <c r="AA229" s="65">
        <v>186</v>
      </c>
      <c r="AB229" s="66">
        <v>0</v>
      </c>
      <c r="AC229" s="67">
        <v>186</v>
      </c>
      <c r="AD229" s="60"/>
      <c r="AE229" s="68">
        <v>1</v>
      </c>
      <c r="AF229" s="68">
        <v>0</v>
      </c>
      <c r="AG229" s="60"/>
      <c r="AH229" s="62">
        <v>22388</v>
      </c>
      <c r="AI229" s="61">
        <v>0</v>
      </c>
      <c r="AJ229" s="60"/>
      <c r="AK229" s="69">
        <v>0</v>
      </c>
    </row>
    <row r="230" spans="1:37" ht="15">
      <c r="A230" s="56" t="s">
        <v>444</v>
      </c>
      <c r="B230" s="57" t="str">
        <f>'[1]School Imp &amp; State Admin  '!D233</f>
        <v>GORDON-RUSHVILLE PUBLIC SCHS</v>
      </c>
      <c r="C230" s="58">
        <v>191369</v>
      </c>
      <c r="D230" s="59">
        <v>158261</v>
      </c>
      <c r="E230" s="60"/>
      <c r="F230" s="61">
        <v>0</v>
      </c>
      <c r="G230" s="62">
        <v>0</v>
      </c>
      <c r="H230" s="61">
        <v>0</v>
      </c>
      <c r="I230" s="60"/>
      <c r="J230" s="63">
        <v>0</v>
      </c>
      <c r="K230" s="63">
        <v>0</v>
      </c>
      <c r="L230" s="64">
        <v>0</v>
      </c>
      <c r="M230" s="60"/>
      <c r="N230" s="65">
        <v>561</v>
      </c>
      <c r="O230" s="66">
        <v>0</v>
      </c>
      <c r="P230" s="67">
        <v>561</v>
      </c>
      <c r="Q230" s="60"/>
      <c r="R230" s="68">
        <v>1</v>
      </c>
      <c r="S230" s="68">
        <v>0</v>
      </c>
      <c r="T230" s="60"/>
      <c r="U230" s="62">
        <v>158261</v>
      </c>
      <c r="V230" s="62">
        <v>0</v>
      </c>
      <c r="W230" s="60"/>
      <c r="X230" s="69">
        <v>0</v>
      </c>
      <c r="Z230" s="65">
        <v>0</v>
      </c>
      <c r="AA230" s="65">
        <v>561</v>
      </c>
      <c r="AB230" s="66">
        <v>0</v>
      </c>
      <c r="AC230" s="67">
        <v>561</v>
      </c>
      <c r="AD230" s="60"/>
      <c r="AE230" s="68">
        <v>1</v>
      </c>
      <c r="AF230" s="68">
        <v>0</v>
      </c>
      <c r="AG230" s="60"/>
      <c r="AH230" s="62">
        <v>158261</v>
      </c>
      <c r="AI230" s="61">
        <v>0</v>
      </c>
      <c r="AJ230" s="60"/>
      <c r="AK230" s="69">
        <v>0</v>
      </c>
    </row>
    <row r="231" spans="1:37" ht="15">
      <c r="A231" s="56" t="s">
        <v>446</v>
      </c>
      <c r="B231" s="57" t="str">
        <f>'[1]School Imp &amp; State Admin  '!D234</f>
        <v>LOUP CITY PUBLIC SCHOOLS</v>
      </c>
      <c r="C231" s="58">
        <v>62546</v>
      </c>
      <c r="D231" s="59">
        <v>51725</v>
      </c>
      <c r="E231" s="60"/>
      <c r="F231" s="61">
        <v>0</v>
      </c>
      <c r="G231" s="62">
        <v>0</v>
      </c>
      <c r="H231" s="61">
        <v>0</v>
      </c>
      <c r="I231" s="60"/>
      <c r="J231" s="63">
        <v>0</v>
      </c>
      <c r="K231" s="63">
        <v>0</v>
      </c>
      <c r="L231" s="64">
        <v>0</v>
      </c>
      <c r="M231" s="60"/>
      <c r="N231" s="65">
        <v>289</v>
      </c>
      <c r="O231" s="66">
        <v>0</v>
      </c>
      <c r="P231" s="67">
        <v>289</v>
      </c>
      <c r="Q231" s="60"/>
      <c r="R231" s="68">
        <v>1</v>
      </c>
      <c r="S231" s="68">
        <v>0</v>
      </c>
      <c r="T231" s="60"/>
      <c r="U231" s="62">
        <v>51725</v>
      </c>
      <c r="V231" s="62">
        <v>0</v>
      </c>
      <c r="W231" s="60"/>
      <c r="X231" s="69">
        <v>0</v>
      </c>
      <c r="Z231" s="65">
        <v>0</v>
      </c>
      <c r="AA231" s="65">
        <v>289</v>
      </c>
      <c r="AB231" s="66">
        <v>0</v>
      </c>
      <c r="AC231" s="67">
        <v>289</v>
      </c>
      <c r="AD231" s="60"/>
      <c r="AE231" s="68">
        <v>1</v>
      </c>
      <c r="AF231" s="68">
        <v>0</v>
      </c>
      <c r="AG231" s="60"/>
      <c r="AH231" s="62">
        <v>51725</v>
      </c>
      <c r="AI231" s="61">
        <v>0</v>
      </c>
      <c r="AJ231" s="60"/>
      <c r="AK231" s="69">
        <v>0</v>
      </c>
    </row>
    <row r="232" spans="1:37" ht="15">
      <c r="A232" s="56" t="s">
        <v>448</v>
      </c>
      <c r="B232" s="57" t="str">
        <f>'[1]School Imp &amp; State Admin  '!D235</f>
        <v>LITCHFIELD PUBLIC SCHOOLS</v>
      </c>
      <c r="C232" s="58">
        <v>30318</v>
      </c>
      <c r="D232" s="59">
        <v>25073</v>
      </c>
      <c r="E232" s="60"/>
      <c r="F232" s="61">
        <v>0</v>
      </c>
      <c r="G232" s="62">
        <v>0</v>
      </c>
      <c r="H232" s="61">
        <v>0</v>
      </c>
      <c r="I232" s="60"/>
      <c r="J232" s="63">
        <v>0</v>
      </c>
      <c r="K232" s="63">
        <v>0</v>
      </c>
      <c r="L232" s="64">
        <v>0</v>
      </c>
      <c r="M232" s="60"/>
      <c r="N232" s="65">
        <v>105</v>
      </c>
      <c r="O232" s="66">
        <v>0</v>
      </c>
      <c r="P232" s="67">
        <v>105</v>
      </c>
      <c r="Q232" s="60"/>
      <c r="R232" s="68">
        <v>1</v>
      </c>
      <c r="S232" s="68">
        <v>0</v>
      </c>
      <c r="T232" s="60"/>
      <c r="U232" s="62">
        <v>25073</v>
      </c>
      <c r="V232" s="62">
        <v>0</v>
      </c>
      <c r="W232" s="60"/>
      <c r="X232" s="69">
        <v>0</v>
      </c>
      <c r="Z232" s="65">
        <v>0</v>
      </c>
      <c r="AA232" s="65">
        <v>105</v>
      </c>
      <c r="AB232" s="66">
        <v>0</v>
      </c>
      <c r="AC232" s="67">
        <v>105</v>
      </c>
      <c r="AD232" s="60"/>
      <c r="AE232" s="68">
        <v>1</v>
      </c>
      <c r="AF232" s="68">
        <v>0</v>
      </c>
      <c r="AG232" s="60"/>
      <c r="AH232" s="62">
        <v>25073</v>
      </c>
      <c r="AI232" s="61">
        <v>0</v>
      </c>
      <c r="AJ232" s="60"/>
      <c r="AK232" s="69">
        <v>0</v>
      </c>
    </row>
    <row r="233" spans="1:37" ht="15">
      <c r="A233" s="56" t="s">
        <v>450</v>
      </c>
      <c r="B233" s="57" t="str">
        <f>'[1]School Imp &amp; State Admin  '!D236</f>
        <v>SIOUX COUNTY PUBLIC SCHOOLS</v>
      </c>
      <c r="C233" s="58">
        <v>0</v>
      </c>
      <c r="D233" s="59">
        <v>0</v>
      </c>
      <c r="E233" s="60"/>
      <c r="F233" s="61">
        <v>0</v>
      </c>
      <c r="G233" s="62">
        <v>0</v>
      </c>
      <c r="H233" s="61">
        <v>0</v>
      </c>
      <c r="I233" s="60"/>
      <c r="J233" s="63">
        <v>0</v>
      </c>
      <c r="K233" s="63">
        <v>0</v>
      </c>
      <c r="L233" s="64">
        <v>0</v>
      </c>
      <c r="M233" s="60"/>
      <c r="N233" s="65">
        <v>90</v>
      </c>
      <c r="O233" s="66">
        <v>0</v>
      </c>
      <c r="P233" s="67">
        <v>90</v>
      </c>
      <c r="Q233" s="60"/>
      <c r="R233" s="68">
        <v>1</v>
      </c>
      <c r="S233" s="68">
        <v>0</v>
      </c>
      <c r="T233" s="60"/>
      <c r="U233" s="62">
        <v>0</v>
      </c>
      <c r="V233" s="62">
        <v>0</v>
      </c>
      <c r="W233" s="60"/>
      <c r="X233" s="69">
        <v>0</v>
      </c>
      <c r="Z233" s="65">
        <v>0</v>
      </c>
      <c r="AA233" s="65">
        <v>90</v>
      </c>
      <c r="AB233" s="66">
        <v>0</v>
      </c>
      <c r="AC233" s="67">
        <v>90</v>
      </c>
      <c r="AD233" s="60"/>
      <c r="AE233" s="68">
        <v>0</v>
      </c>
      <c r="AF233" s="68">
        <v>0</v>
      </c>
      <c r="AG233" s="60"/>
      <c r="AH233" s="62">
        <v>0</v>
      </c>
      <c r="AI233" s="61">
        <v>0</v>
      </c>
      <c r="AJ233" s="60"/>
      <c r="AK233" s="69">
        <v>0</v>
      </c>
    </row>
    <row r="234" spans="1:37" ht="15">
      <c r="A234" s="56" t="s">
        <v>452</v>
      </c>
      <c r="B234" s="57" t="str">
        <f>'[1]School Imp &amp; State Admin  '!D237</f>
        <v>STANTON COMMUNITY SCHOOLS</v>
      </c>
      <c r="C234" s="58">
        <v>53329</v>
      </c>
      <c r="D234" s="59">
        <v>44103</v>
      </c>
      <c r="E234" s="60"/>
      <c r="F234" s="61">
        <v>0</v>
      </c>
      <c r="G234" s="62">
        <v>0</v>
      </c>
      <c r="H234" s="61">
        <v>0</v>
      </c>
      <c r="I234" s="60"/>
      <c r="J234" s="63">
        <v>0</v>
      </c>
      <c r="K234" s="63">
        <v>0</v>
      </c>
      <c r="L234" s="64">
        <v>0</v>
      </c>
      <c r="M234" s="60"/>
      <c r="N234" s="65">
        <v>377</v>
      </c>
      <c r="O234" s="66">
        <v>0</v>
      </c>
      <c r="P234" s="67">
        <v>377</v>
      </c>
      <c r="Q234" s="60"/>
      <c r="R234" s="68">
        <v>1</v>
      </c>
      <c r="S234" s="68">
        <v>0</v>
      </c>
      <c r="T234" s="60"/>
      <c r="U234" s="62">
        <v>44103</v>
      </c>
      <c r="V234" s="62">
        <v>0</v>
      </c>
      <c r="W234" s="60"/>
      <c r="X234" s="69">
        <v>0</v>
      </c>
      <c r="Z234" s="65">
        <v>0</v>
      </c>
      <c r="AA234" s="65">
        <v>377</v>
      </c>
      <c r="AB234" s="66">
        <v>0</v>
      </c>
      <c r="AC234" s="67">
        <v>377</v>
      </c>
      <c r="AD234" s="60"/>
      <c r="AE234" s="68">
        <v>1</v>
      </c>
      <c r="AF234" s="68">
        <v>0</v>
      </c>
      <c r="AG234" s="60"/>
      <c r="AH234" s="62">
        <v>44103</v>
      </c>
      <c r="AI234" s="61">
        <v>0</v>
      </c>
      <c r="AJ234" s="60"/>
      <c r="AK234" s="69">
        <v>0</v>
      </c>
    </row>
    <row r="235" spans="1:37" ht="15">
      <c r="A235" s="56" t="s">
        <v>454</v>
      </c>
      <c r="B235" s="57" t="str">
        <f>'[1]School Imp &amp; State Admin  '!D238</f>
        <v>DESHLER PUBLIC SCHOOLS</v>
      </c>
      <c r="C235" s="58">
        <v>43863</v>
      </c>
      <c r="D235" s="59">
        <v>36275</v>
      </c>
      <c r="E235" s="60"/>
      <c r="F235" s="61">
        <v>7315.87</v>
      </c>
      <c r="G235" s="62">
        <v>6880</v>
      </c>
      <c r="H235" s="61">
        <v>436.21773654141271</v>
      </c>
      <c r="I235" s="60"/>
      <c r="J235" s="63">
        <v>0.20168062760622243</v>
      </c>
      <c r="K235" s="63">
        <v>0.18965517241379309</v>
      </c>
      <c r="L235" s="64">
        <v>1.2025455192429341E-2</v>
      </c>
      <c r="M235" s="60"/>
      <c r="N235" s="65">
        <v>235</v>
      </c>
      <c r="O235" s="66">
        <v>55</v>
      </c>
      <c r="P235" s="67">
        <v>290</v>
      </c>
      <c r="Q235" s="60"/>
      <c r="R235" s="68">
        <v>0.81034482758620685</v>
      </c>
      <c r="S235" s="68">
        <v>0.18965517241379309</v>
      </c>
      <c r="T235" s="60"/>
      <c r="U235" s="62">
        <v>29395</v>
      </c>
      <c r="V235" s="62">
        <v>6880</v>
      </c>
      <c r="W235" s="60"/>
      <c r="X235" s="69">
        <v>125.09090909090909</v>
      </c>
      <c r="Z235" s="65">
        <v>24</v>
      </c>
      <c r="AA235" s="65">
        <v>235</v>
      </c>
      <c r="AB235" s="66">
        <v>55</v>
      </c>
      <c r="AC235" s="67">
        <v>290</v>
      </c>
      <c r="AD235" s="60"/>
      <c r="AE235" s="68">
        <v>0.79832198483804273</v>
      </c>
      <c r="AF235" s="68">
        <v>0.20167801516195727</v>
      </c>
      <c r="AG235" s="60"/>
      <c r="AH235" s="62">
        <v>28959.13</v>
      </c>
      <c r="AI235" s="61">
        <v>7315.87</v>
      </c>
      <c r="AJ235" s="60"/>
      <c r="AK235" s="69">
        <f t="shared" si="5"/>
        <v>133.01581818181819</v>
      </c>
    </row>
    <row r="236" spans="1:37" ht="15">
      <c r="A236" s="56" t="s">
        <v>456</v>
      </c>
      <c r="B236" s="57" t="str">
        <f>'[1]School Imp &amp; State Admin  '!D239</f>
        <v>THAYER CENTRAL COMMUNITY SCHS</v>
      </c>
      <c r="C236" s="58">
        <v>68754</v>
      </c>
      <c r="D236" s="59">
        <v>56859</v>
      </c>
      <c r="E236" s="60"/>
      <c r="F236" s="61">
        <v>0</v>
      </c>
      <c r="G236" s="62">
        <v>0</v>
      </c>
      <c r="H236" s="61">
        <v>0</v>
      </c>
      <c r="I236" s="60"/>
      <c r="J236" s="63">
        <v>0</v>
      </c>
      <c r="K236" s="63">
        <v>0</v>
      </c>
      <c r="L236" s="64">
        <v>0</v>
      </c>
      <c r="M236" s="60"/>
      <c r="N236" s="65">
        <v>390</v>
      </c>
      <c r="O236" s="66">
        <v>0</v>
      </c>
      <c r="P236" s="67">
        <v>390</v>
      </c>
      <c r="Q236" s="60"/>
      <c r="R236" s="68">
        <v>1</v>
      </c>
      <c r="S236" s="68">
        <v>0</v>
      </c>
      <c r="T236" s="60"/>
      <c r="U236" s="62">
        <v>56859</v>
      </c>
      <c r="V236" s="62">
        <v>0</v>
      </c>
      <c r="W236" s="60"/>
      <c r="X236" s="69">
        <v>0</v>
      </c>
      <c r="Z236" s="65">
        <v>0</v>
      </c>
      <c r="AA236" s="65">
        <v>390</v>
      </c>
      <c r="AB236" s="66">
        <v>0</v>
      </c>
      <c r="AC236" s="67">
        <v>390</v>
      </c>
      <c r="AD236" s="60"/>
      <c r="AE236" s="68">
        <v>1</v>
      </c>
      <c r="AF236" s="68">
        <v>0</v>
      </c>
      <c r="AG236" s="60"/>
      <c r="AH236" s="62">
        <v>56859</v>
      </c>
      <c r="AI236" s="61">
        <v>0</v>
      </c>
      <c r="AJ236" s="60"/>
      <c r="AK236" s="69">
        <v>0</v>
      </c>
    </row>
    <row r="237" spans="1:37" ht="15">
      <c r="A237" s="56" t="s">
        <v>458</v>
      </c>
      <c r="B237" s="57" t="str">
        <f>'[1]School Imp &amp; State Admin  '!D240</f>
        <v>BRUNING-DAVENPORT UNIFIED SYS</v>
      </c>
      <c r="C237" s="58">
        <v>26748</v>
      </c>
      <c r="D237" s="59">
        <v>22120</v>
      </c>
      <c r="E237" s="60"/>
      <c r="F237" s="61">
        <v>0</v>
      </c>
      <c r="G237" s="62">
        <v>0</v>
      </c>
      <c r="H237" s="61">
        <v>0</v>
      </c>
      <c r="I237" s="60"/>
      <c r="J237" s="63">
        <v>0</v>
      </c>
      <c r="K237" s="63">
        <v>0</v>
      </c>
      <c r="L237" s="64">
        <v>0</v>
      </c>
      <c r="M237" s="60"/>
      <c r="N237" s="65">
        <v>160</v>
      </c>
      <c r="O237" s="66">
        <v>0</v>
      </c>
      <c r="P237" s="67">
        <v>160</v>
      </c>
      <c r="Q237" s="60"/>
      <c r="R237" s="68">
        <v>1</v>
      </c>
      <c r="S237" s="68">
        <v>0</v>
      </c>
      <c r="T237" s="60"/>
      <c r="U237" s="62">
        <v>22120</v>
      </c>
      <c r="V237" s="62">
        <v>0</v>
      </c>
      <c r="W237" s="60"/>
      <c r="X237" s="69">
        <v>0</v>
      </c>
      <c r="Z237" s="65">
        <v>0</v>
      </c>
      <c r="AA237" s="65">
        <v>160</v>
      </c>
      <c r="AB237" s="66">
        <v>0</v>
      </c>
      <c r="AC237" s="67">
        <v>160</v>
      </c>
      <c r="AD237" s="60"/>
      <c r="AE237" s="68">
        <v>1</v>
      </c>
      <c r="AF237" s="68">
        <v>0</v>
      </c>
      <c r="AG237" s="60"/>
      <c r="AH237" s="62">
        <v>22120</v>
      </c>
      <c r="AI237" s="61">
        <v>0</v>
      </c>
      <c r="AJ237" s="60"/>
      <c r="AK237" s="69">
        <v>0</v>
      </c>
    </row>
    <row r="238" spans="1:37" ht="15">
      <c r="A238" s="56" t="s">
        <v>460</v>
      </c>
      <c r="B238" s="57" t="str">
        <f>'[1]School Imp &amp; State Admin  '!D241</f>
        <v>THEDFORD PUBLIC SCHOOLS</v>
      </c>
      <c r="C238" s="58">
        <v>30861</v>
      </c>
      <c r="D238" s="59">
        <v>25522</v>
      </c>
      <c r="E238" s="60"/>
      <c r="F238" s="61">
        <v>0</v>
      </c>
      <c r="G238" s="62">
        <v>0</v>
      </c>
      <c r="H238" s="61">
        <v>0</v>
      </c>
      <c r="I238" s="60"/>
      <c r="J238" s="63">
        <v>0</v>
      </c>
      <c r="K238" s="63">
        <v>0</v>
      </c>
      <c r="L238" s="64">
        <v>0</v>
      </c>
      <c r="M238" s="60"/>
      <c r="N238" s="65">
        <v>124</v>
      </c>
      <c r="O238" s="66">
        <v>0</v>
      </c>
      <c r="P238" s="67">
        <v>124</v>
      </c>
      <c r="Q238" s="60"/>
      <c r="R238" s="68">
        <v>1</v>
      </c>
      <c r="S238" s="68">
        <v>0</v>
      </c>
      <c r="T238" s="60"/>
      <c r="U238" s="62">
        <v>25522</v>
      </c>
      <c r="V238" s="62">
        <v>0</v>
      </c>
      <c r="W238" s="60"/>
      <c r="X238" s="69">
        <v>0</v>
      </c>
      <c r="Z238" s="65">
        <v>0</v>
      </c>
      <c r="AA238" s="65">
        <v>124</v>
      </c>
      <c r="AB238" s="66">
        <v>0</v>
      </c>
      <c r="AC238" s="67">
        <v>124</v>
      </c>
      <c r="AD238" s="60"/>
      <c r="AE238" s="68">
        <v>1</v>
      </c>
      <c r="AF238" s="68">
        <v>0</v>
      </c>
      <c r="AG238" s="60"/>
      <c r="AH238" s="62">
        <v>25522</v>
      </c>
      <c r="AI238" s="61">
        <v>0</v>
      </c>
      <c r="AJ238" s="60"/>
      <c r="AK238" s="69">
        <v>0</v>
      </c>
    </row>
    <row r="239" spans="1:37" ht="15">
      <c r="A239" s="56" t="s">
        <v>462</v>
      </c>
      <c r="B239" s="57" t="str">
        <f>'[1]School Imp &amp; State Admin  '!D242</f>
        <v>PENDER PUBLIC SCHOOLS</v>
      </c>
      <c r="C239" s="58">
        <v>65577</v>
      </c>
      <c r="D239" s="59">
        <v>54232</v>
      </c>
      <c r="E239" s="60"/>
      <c r="F239" s="61">
        <v>0</v>
      </c>
      <c r="G239" s="62">
        <v>0</v>
      </c>
      <c r="H239" s="61">
        <v>0</v>
      </c>
      <c r="I239" s="60"/>
      <c r="J239" s="63">
        <v>0</v>
      </c>
      <c r="K239" s="63">
        <v>0</v>
      </c>
      <c r="L239" s="64">
        <v>0</v>
      </c>
      <c r="M239" s="60"/>
      <c r="N239" s="65">
        <v>351</v>
      </c>
      <c r="O239" s="66">
        <v>0</v>
      </c>
      <c r="P239" s="67">
        <v>351</v>
      </c>
      <c r="Q239" s="60"/>
      <c r="R239" s="68">
        <v>1</v>
      </c>
      <c r="S239" s="68">
        <v>0</v>
      </c>
      <c r="T239" s="60"/>
      <c r="U239" s="62">
        <v>54232</v>
      </c>
      <c r="V239" s="62">
        <v>0</v>
      </c>
      <c r="W239" s="60"/>
      <c r="X239" s="69">
        <v>0</v>
      </c>
      <c r="Z239" s="65">
        <v>0</v>
      </c>
      <c r="AA239" s="65">
        <v>351</v>
      </c>
      <c r="AB239" s="66">
        <v>0</v>
      </c>
      <c r="AC239" s="67">
        <v>351</v>
      </c>
      <c r="AD239" s="60"/>
      <c r="AE239" s="68">
        <v>1</v>
      </c>
      <c r="AF239" s="68">
        <v>0</v>
      </c>
      <c r="AG239" s="60"/>
      <c r="AH239" s="62">
        <v>54232</v>
      </c>
      <c r="AI239" s="61">
        <v>0</v>
      </c>
      <c r="AJ239" s="60"/>
      <c r="AK239" s="69">
        <v>0</v>
      </c>
    </row>
    <row r="240" spans="1:37" ht="15">
      <c r="A240" s="56" t="s">
        <v>464</v>
      </c>
      <c r="B240" s="57" t="str">
        <f>'[1]School Imp &amp; State Admin  '!D243</f>
        <v>WALTHILL PUBLIC SCHOOLS</v>
      </c>
      <c r="C240" s="58">
        <v>217578</v>
      </c>
      <c r="D240" s="59">
        <v>179936</v>
      </c>
      <c r="E240" s="60"/>
      <c r="F240" s="61">
        <v>0</v>
      </c>
      <c r="G240" s="62">
        <v>0</v>
      </c>
      <c r="H240" s="61">
        <v>0</v>
      </c>
      <c r="I240" s="60"/>
      <c r="J240" s="63">
        <v>0</v>
      </c>
      <c r="K240" s="63">
        <v>0</v>
      </c>
      <c r="L240" s="64">
        <v>0</v>
      </c>
      <c r="M240" s="60"/>
      <c r="N240" s="65">
        <v>274</v>
      </c>
      <c r="O240" s="66">
        <v>0</v>
      </c>
      <c r="P240" s="67">
        <v>274</v>
      </c>
      <c r="Q240" s="60"/>
      <c r="R240" s="68">
        <v>1</v>
      </c>
      <c r="S240" s="68">
        <v>0</v>
      </c>
      <c r="T240" s="60"/>
      <c r="U240" s="62">
        <v>179936</v>
      </c>
      <c r="V240" s="62">
        <v>0</v>
      </c>
      <c r="W240" s="60"/>
      <c r="X240" s="69">
        <v>0</v>
      </c>
      <c r="Z240" s="65">
        <v>0</v>
      </c>
      <c r="AA240" s="65">
        <v>274</v>
      </c>
      <c r="AB240" s="66">
        <v>0</v>
      </c>
      <c r="AC240" s="67">
        <v>274</v>
      </c>
      <c r="AD240" s="60"/>
      <c r="AE240" s="68">
        <v>1</v>
      </c>
      <c r="AF240" s="68">
        <v>0</v>
      </c>
      <c r="AG240" s="60"/>
      <c r="AH240" s="62">
        <v>179936</v>
      </c>
      <c r="AI240" s="61">
        <v>0</v>
      </c>
      <c r="AJ240" s="60"/>
      <c r="AK240" s="69">
        <v>0</v>
      </c>
    </row>
    <row r="241" spans="1:37" ht="15">
      <c r="A241" s="56" t="s">
        <v>466</v>
      </c>
      <c r="B241" s="57" t="str">
        <f>'[1]School Imp &amp; State Admin  '!D244</f>
        <v>UMO N HO N NATION PUBLIC SCHS</v>
      </c>
      <c r="C241" s="58">
        <v>315275</v>
      </c>
      <c r="D241" s="59">
        <v>260731</v>
      </c>
      <c r="E241" s="60"/>
      <c r="F241" s="61">
        <v>0</v>
      </c>
      <c r="G241" s="62">
        <v>0</v>
      </c>
      <c r="H241" s="61">
        <v>0</v>
      </c>
      <c r="I241" s="60"/>
      <c r="J241" s="63">
        <v>0</v>
      </c>
      <c r="K241" s="63">
        <v>0</v>
      </c>
      <c r="L241" s="64">
        <v>0</v>
      </c>
      <c r="M241" s="60"/>
      <c r="N241" s="65">
        <v>473</v>
      </c>
      <c r="O241" s="66">
        <v>0</v>
      </c>
      <c r="P241" s="67">
        <v>473</v>
      </c>
      <c r="Q241" s="60"/>
      <c r="R241" s="68">
        <v>1</v>
      </c>
      <c r="S241" s="68">
        <v>0</v>
      </c>
      <c r="T241" s="60"/>
      <c r="U241" s="62">
        <v>260731</v>
      </c>
      <c r="V241" s="62">
        <v>0</v>
      </c>
      <c r="W241" s="60"/>
      <c r="X241" s="69">
        <v>0</v>
      </c>
      <c r="Z241" s="65">
        <v>0</v>
      </c>
      <c r="AA241" s="65">
        <v>473</v>
      </c>
      <c r="AB241" s="66">
        <v>0</v>
      </c>
      <c r="AC241" s="67">
        <v>473</v>
      </c>
      <c r="AD241" s="60"/>
      <c r="AE241" s="68">
        <v>1</v>
      </c>
      <c r="AF241" s="68">
        <v>0</v>
      </c>
      <c r="AG241" s="60"/>
      <c r="AH241" s="62">
        <v>260731</v>
      </c>
      <c r="AI241" s="61">
        <v>0</v>
      </c>
      <c r="AJ241" s="60"/>
      <c r="AK241" s="69">
        <v>0</v>
      </c>
    </row>
    <row r="242" spans="1:37" ht="15">
      <c r="A242" s="56" t="s">
        <v>468</v>
      </c>
      <c r="B242" s="57" t="str">
        <f>'[1]School Imp &amp; State Admin  '!D245</f>
        <v>WINNEBAGO PUBLIC SCHOOLS DISTRICT 17</v>
      </c>
      <c r="C242" s="58">
        <v>349840</v>
      </c>
      <c r="D242" s="59">
        <v>289316</v>
      </c>
      <c r="E242" s="60"/>
      <c r="F242" s="61">
        <v>49930.400000000001</v>
      </c>
      <c r="G242" s="62">
        <v>50508</v>
      </c>
      <c r="H242" s="61">
        <v>-578.11477293110511</v>
      </c>
      <c r="I242" s="60"/>
      <c r="J242" s="63">
        <v>0.17258065671696293</v>
      </c>
      <c r="K242" s="63">
        <v>0.17457886676875958</v>
      </c>
      <c r="L242" s="64">
        <v>-1.9982100517966506E-3</v>
      </c>
      <c r="M242" s="60"/>
      <c r="N242" s="65">
        <v>539</v>
      </c>
      <c r="O242" s="66">
        <v>114</v>
      </c>
      <c r="P242" s="67">
        <v>653</v>
      </c>
      <c r="Q242" s="60"/>
      <c r="R242" s="68">
        <v>0.82542113323124044</v>
      </c>
      <c r="S242" s="68">
        <v>0.17457886676875958</v>
      </c>
      <c r="T242" s="60"/>
      <c r="U242" s="62">
        <v>238808</v>
      </c>
      <c r="V242" s="62">
        <v>50508</v>
      </c>
      <c r="W242" s="60"/>
      <c r="X242" s="69">
        <v>443.05263157894734</v>
      </c>
      <c r="Z242" s="65">
        <v>107</v>
      </c>
      <c r="AA242" s="65">
        <v>539</v>
      </c>
      <c r="AB242" s="66">
        <v>114</v>
      </c>
      <c r="AC242" s="67">
        <v>653</v>
      </c>
      <c r="AD242" s="60"/>
      <c r="AE242" s="68">
        <v>0.82741915414287492</v>
      </c>
      <c r="AF242" s="68">
        <v>0.17258084585712508</v>
      </c>
      <c r="AG242" s="60"/>
      <c r="AH242" s="62">
        <v>239385.60000000001</v>
      </c>
      <c r="AI242" s="61">
        <v>49930.400000000001</v>
      </c>
      <c r="AJ242" s="60"/>
      <c r="AK242" s="69">
        <f t="shared" si="5"/>
        <v>437.98596491228074</v>
      </c>
    </row>
    <row r="243" spans="1:37" ht="15">
      <c r="A243" s="56" t="s">
        <v>470</v>
      </c>
      <c r="B243" s="57" t="str">
        <f>'[1]School Imp &amp; State Admin  '!D246</f>
        <v>ORD PUBLIC SCHOOLS</v>
      </c>
      <c r="C243" s="58">
        <v>120480</v>
      </c>
      <c r="D243" s="59">
        <v>99636</v>
      </c>
      <c r="E243" s="60"/>
      <c r="F243" s="61">
        <v>8519.11</v>
      </c>
      <c r="G243" s="62">
        <v>6836</v>
      </c>
      <c r="H243" s="61">
        <v>1682.987143860737</v>
      </c>
      <c r="I243" s="60"/>
      <c r="J243" s="63">
        <v>8.550190744661075E-2</v>
      </c>
      <c r="K243" s="63">
        <v>6.86106346483705E-2</v>
      </c>
      <c r="L243" s="64">
        <v>1.6891272798240251E-2</v>
      </c>
      <c r="M243" s="60"/>
      <c r="N243" s="65">
        <v>543</v>
      </c>
      <c r="O243" s="66">
        <v>40</v>
      </c>
      <c r="P243" s="67">
        <v>583</v>
      </c>
      <c r="Q243" s="60"/>
      <c r="R243" s="68">
        <v>0.93138936535162953</v>
      </c>
      <c r="S243" s="68">
        <v>6.86106346483705E-2</v>
      </c>
      <c r="T243" s="60"/>
      <c r="U243" s="62">
        <v>92800</v>
      </c>
      <c r="V243" s="62">
        <v>6836</v>
      </c>
      <c r="W243" s="60"/>
      <c r="X243" s="69">
        <v>170.9</v>
      </c>
      <c r="Z243" s="65">
        <v>23</v>
      </c>
      <c r="AA243" s="65">
        <v>543</v>
      </c>
      <c r="AB243" s="66">
        <v>40</v>
      </c>
      <c r="AC243" s="67">
        <v>583</v>
      </c>
      <c r="AD243" s="60"/>
      <c r="AE243" s="68">
        <v>0.91449767152434858</v>
      </c>
      <c r="AF243" s="68">
        <v>8.5502328475651382E-2</v>
      </c>
      <c r="AG243" s="60"/>
      <c r="AH243" s="62">
        <v>91116.89</v>
      </c>
      <c r="AI243" s="61">
        <v>8519.11</v>
      </c>
      <c r="AJ243" s="60"/>
      <c r="AK243" s="69">
        <f t="shared" si="5"/>
        <v>212.97775000000001</v>
      </c>
    </row>
    <row r="244" spans="1:37" ht="15">
      <c r="A244" s="56" t="s">
        <v>472</v>
      </c>
      <c r="B244" s="57" t="str">
        <f>'[1]School Imp &amp; State Admin  '!D247</f>
        <v>ARCADIA PUBLIC SCHOOLS</v>
      </c>
      <c r="C244" s="58">
        <v>17340</v>
      </c>
      <c r="D244" s="59">
        <v>14340</v>
      </c>
      <c r="E244" s="60"/>
      <c r="F244" s="61">
        <v>0</v>
      </c>
      <c r="G244" s="62">
        <v>0</v>
      </c>
      <c r="H244" s="61">
        <v>0</v>
      </c>
      <c r="I244" s="60"/>
      <c r="J244" s="63">
        <v>0</v>
      </c>
      <c r="K244" s="63">
        <v>0</v>
      </c>
      <c r="L244" s="64">
        <v>0</v>
      </c>
      <c r="M244" s="60"/>
      <c r="N244" s="65">
        <v>108</v>
      </c>
      <c r="O244" s="66">
        <v>0</v>
      </c>
      <c r="P244" s="67">
        <v>108</v>
      </c>
      <c r="Q244" s="60"/>
      <c r="R244" s="68">
        <v>1</v>
      </c>
      <c r="S244" s="68">
        <v>0</v>
      </c>
      <c r="T244" s="60"/>
      <c r="U244" s="62">
        <v>14340</v>
      </c>
      <c r="V244" s="62">
        <v>0</v>
      </c>
      <c r="W244" s="60"/>
      <c r="X244" s="69">
        <v>0</v>
      </c>
      <c r="Z244" s="65">
        <v>0</v>
      </c>
      <c r="AA244" s="65">
        <v>108</v>
      </c>
      <c r="AB244" s="66">
        <v>0</v>
      </c>
      <c r="AC244" s="67">
        <v>108</v>
      </c>
      <c r="AD244" s="60"/>
      <c r="AE244" s="68">
        <v>1</v>
      </c>
      <c r="AF244" s="68">
        <v>0</v>
      </c>
      <c r="AG244" s="60"/>
      <c r="AH244" s="62">
        <v>14340</v>
      </c>
      <c r="AI244" s="61">
        <v>0</v>
      </c>
      <c r="AJ244" s="60"/>
      <c r="AK244" s="69">
        <v>0</v>
      </c>
    </row>
    <row r="245" spans="1:37" ht="15">
      <c r="A245" s="56" t="s">
        <v>474</v>
      </c>
      <c r="B245" s="57" t="str">
        <f>'[1]School Imp &amp; State Admin  '!D248</f>
        <v>BLAIR COMMUNITY SCHOOLS</v>
      </c>
      <c r="C245" s="58">
        <v>178782</v>
      </c>
      <c r="D245" s="59">
        <v>147852</v>
      </c>
      <c r="E245" s="60"/>
      <c r="F245" s="61">
        <v>0</v>
      </c>
      <c r="G245" s="62">
        <v>0</v>
      </c>
      <c r="H245" s="61">
        <v>0</v>
      </c>
      <c r="I245" s="60"/>
      <c r="J245" s="63">
        <v>0</v>
      </c>
      <c r="K245" s="63">
        <v>0</v>
      </c>
      <c r="L245" s="64">
        <v>0</v>
      </c>
      <c r="M245" s="60"/>
      <c r="N245" s="65">
        <v>2192</v>
      </c>
      <c r="O245" s="66">
        <v>0</v>
      </c>
      <c r="P245" s="67">
        <v>2192</v>
      </c>
      <c r="Q245" s="60"/>
      <c r="R245" s="68">
        <v>1</v>
      </c>
      <c r="S245" s="68">
        <v>0</v>
      </c>
      <c r="T245" s="60"/>
      <c r="U245" s="62">
        <v>147852</v>
      </c>
      <c r="V245" s="62">
        <v>0</v>
      </c>
      <c r="W245" s="60"/>
      <c r="X245" s="69">
        <v>0</v>
      </c>
      <c r="Z245" s="65">
        <v>0</v>
      </c>
      <c r="AA245" s="65">
        <v>2192</v>
      </c>
      <c r="AB245" s="66">
        <v>0</v>
      </c>
      <c r="AC245" s="67">
        <v>2192</v>
      </c>
      <c r="AD245" s="60"/>
      <c r="AE245" s="68">
        <v>1</v>
      </c>
      <c r="AF245" s="68">
        <v>0</v>
      </c>
      <c r="AG245" s="60"/>
      <c r="AH245" s="62">
        <v>147852</v>
      </c>
      <c r="AI245" s="61">
        <v>0</v>
      </c>
      <c r="AJ245" s="60"/>
      <c r="AK245" s="69">
        <v>0</v>
      </c>
    </row>
    <row r="246" spans="1:37" ht="15">
      <c r="A246" s="56" t="s">
        <v>476</v>
      </c>
      <c r="B246" s="57" t="str">
        <f>'[1]School Imp &amp; State Admin  '!D249</f>
        <v>FORT CALHOUN COMMUNITY SCHS</v>
      </c>
      <c r="C246" s="58">
        <v>37836</v>
      </c>
      <c r="D246" s="59">
        <v>31290</v>
      </c>
      <c r="E246" s="60"/>
      <c r="F246" s="61">
        <v>0</v>
      </c>
      <c r="G246" s="62">
        <v>0</v>
      </c>
      <c r="H246" s="61">
        <v>0</v>
      </c>
      <c r="I246" s="60"/>
      <c r="J246" s="63">
        <v>0</v>
      </c>
      <c r="K246" s="63">
        <v>0</v>
      </c>
      <c r="L246" s="64">
        <v>0</v>
      </c>
      <c r="M246" s="60"/>
      <c r="N246" s="65">
        <v>709</v>
      </c>
      <c r="O246" s="66">
        <v>0</v>
      </c>
      <c r="P246" s="67">
        <v>709</v>
      </c>
      <c r="Q246" s="60"/>
      <c r="R246" s="68">
        <v>1</v>
      </c>
      <c r="S246" s="68">
        <v>0</v>
      </c>
      <c r="T246" s="60"/>
      <c r="U246" s="62">
        <v>31290</v>
      </c>
      <c r="V246" s="62">
        <v>0</v>
      </c>
      <c r="W246" s="60"/>
      <c r="X246" s="69">
        <v>0</v>
      </c>
      <c r="Z246" s="65">
        <v>0</v>
      </c>
      <c r="AA246" s="65">
        <v>709</v>
      </c>
      <c r="AB246" s="66">
        <v>0</v>
      </c>
      <c r="AC246" s="67">
        <v>709</v>
      </c>
      <c r="AD246" s="60"/>
      <c r="AE246" s="68">
        <v>1</v>
      </c>
      <c r="AF246" s="68">
        <v>0</v>
      </c>
      <c r="AG246" s="60"/>
      <c r="AH246" s="62">
        <v>31290</v>
      </c>
      <c r="AI246" s="61">
        <v>0</v>
      </c>
      <c r="AJ246" s="60"/>
      <c r="AK246" s="69">
        <v>0</v>
      </c>
    </row>
    <row r="247" spans="1:37" ht="15">
      <c r="A247" s="56" t="s">
        <v>478</v>
      </c>
      <c r="B247" s="57" t="str">
        <f>'[1]School Imp &amp; State Admin  '!D250</f>
        <v>ARLINGTON PUBLIC SCHOOLS</v>
      </c>
      <c r="C247" s="58">
        <v>53143</v>
      </c>
      <c r="D247" s="59">
        <v>43949</v>
      </c>
      <c r="E247" s="60"/>
      <c r="F247" s="61">
        <v>0</v>
      </c>
      <c r="G247" s="62">
        <v>3358</v>
      </c>
      <c r="H247" s="61">
        <v>-3357.6357734312501</v>
      </c>
      <c r="I247" s="60"/>
      <c r="J247" s="63">
        <v>0</v>
      </c>
      <c r="K247" s="63">
        <v>7.6398362892223737E-2</v>
      </c>
      <c r="L247" s="64">
        <v>-7.6398362892223737E-2</v>
      </c>
      <c r="M247" s="60"/>
      <c r="N247" s="65">
        <v>677</v>
      </c>
      <c r="O247" s="66">
        <v>56</v>
      </c>
      <c r="P247" s="67">
        <v>733</v>
      </c>
      <c r="Q247" s="60"/>
      <c r="R247" s="68">
        <v>0.92360163710777621</v>
      </c>
      <c r="S247" s="68">
        <v>7.6398362892223737E-2</v>
      </c>
      <c r="T247" s="60"/>
      <c r="U247" s="62">
        <v>40591</v>
      </c>
      <c r="V247" s="62">
        <v>3358</v>
      </c>
      <c r="W247" s="60"/>
      <c r="X247" s="69">
        <v>59.964285714285715</v>
      </c>
      <c r="Z247" s="65">
        <v>0</v>
      </c>
      <c r="AA247" s="65">
        <v>677</v>
      </c>
      <c r="AB247" s="66">
        <v>56</v>
      </c>
      <c r="AC247" s="67">
        <v>733</v>
      </c>
      <c r="AD247" s="60"/>
      <c r="AE247" s="68">
        <v>1</v>
      </c>
      <c r="AF247" s="68">
        <v>0</v>
      </c>
      <c r="AG247" s="60"/>
      <c r="AH247" s="62">
        <v>43949</v>
      </c>
      <c r="AI247" s="61">
        <v>0</v>
      </c>
      <c r="AJ247" s="60"/>
      <c r="AK247" s="69">
        <f t="shared" si="5"/>
        <v>0</v>
      </c>
    </row>
    <row r="248" spans="1:37" ht="15">
      <c r="A248" s="56" t="s">
        <v>480</v>
      </c>
      <c r="B248" s="57" t="str">
        <f>'[1]School Imp &amp; State Admin  '!D251</f>
        <v>WAYNE COMMUNITY SCHOOLS</v>
      </c>
      <c r="C248" s="58">
        <v>115912</v>
      </c>
      <c r="D248" s="59">
        <v>95859</v>
      </c>
      <c r="E248" s="60"/>
      <c r="F248" s="61">
        <v>2970.27</v>
      </c>
      <c r="G248" s="62">
        <v>4121</v>
      </c>
      <c r="H248" s="61">
        <v>-1150.5779445521689</v>
      </c>
      <c r="I248" s="60"/>
      <c r="J248" s="63">
        <v>3.098589648996981E-2</v>
      </c>
      <c r="K248" s="63">
        <v>4.2988741044012284E-2</v>
      </c>
      <c r="L248" s="64">
        <v>-1.2002844554042474E-2</v>
      </c>
      <c r="M248" s="60"/>
      <c r="N248" s="65">
        <v>935</v>
      </c>
      <c r="O248" s="66">
        <v>42</v>
      </c>
      <c r="P248" s="67">
        <v>977</v>
      </c>
      <c r="Q248" s="60"/>
      <c r="R248" s="68">
        <v>0.95701125895598771</v>
      </c>
      <c r="S248" s="68">
        <v>4.2988741044012284E-2</v>
      </c>
      <c r="T248" s="60"/>
      <c r="U248" s="62">
        <v>91738</v>
      </c>
      <c r="V248" s="62">
        <v>4121</v>
      </c>
      <c r="W248" s="60"/>
      <c r="X248" s="69">
        <v>98.11904761904762</v>
      </c>
      <c r="Z248" s="65">
        <v>11</v>
      </c>
      <c r="AA248" s="65">
        <v>935</v>
      </c>
      <c r="AB248" s="66">
        <v>42</v>
      </c>
      <c r="AC248" s="67">
        <v>977</v>
      </c>
      <c r="AD248" s="60"/>
      <c r="AE248" s="68">
        <v>0.96901417707257531</v>
      </c>
      <c r="AF248" s="68">
        <v>3.0985822927424654E-2</v>
      </c>
      <c r="AG248" s="60"/>
      <c r="AH248" s="62">
        <v>92888.73</v>
      </c>
      <c r="AI248" s="61">
        <v>2970.27</v>
      </c>
      <c r="AJ248" s="60"/>
      <c r="AK248" s="69">
        <f t="shared" si="5"/>
        <v>70.72071428571428</v>
      </c>
    </row>
    <row r="249" spans="1:37" ht="15">
      <c r="A249" s="56" t="s">
        <v>482</v>
      </c>
      <c r="B249" s="57" t="str">
        <f>'[1]School Imp &amp; State Admin  '!D252</f>
        <v>WAKEFIELD PUBLIC SCHOOLS</v>
      </c>
      <c r="C249" s="58">
        <v>105168</v>
      </c>
      <c r="D249" s="59">
        <v>86974</v>
      </c>
      <c r="E249" s="60"/>
      <c r="F249" s="61">
        <v>0</v>
      </c>
      <c r="G249" s="62">
        <v>0</v>
      </c>
      <c r="H249" s="61">
        <v>0</v>
      </c>
      <c r="I249" s="60"/>
      <c r="J249" s="63">
        <v>0</v>
      </c>
      <c r="K249" s="63">
        <v>0</v>
      </c>
      <c r="L249" s="64">
        <v>0</v>
      </c>
      <c r="M249" s="60"/>
      <c r="N249" s="65">
        <v>477</v>
      </c>
      <c r="O249" s="66">
        <v>0</v>
      </c>
      <c r="P249" s="67">
        <v>477</v>
      </c>
      <c r="Q249" s="60"/>
      <c r="R249" s="68">
        <v>1</v>
      </c>
      <c r="S249" s="68">
        <v>0</v>
      </c>
      <c r="T249" s="60"/>
      <c r="U249" s="62">
        <v>86974</v>
      </c>
      <c r="V249" s="62">
        <v>0</v>
      </c>
      <c r="W249" s="60"/>
      <c r="X249" s="69">
        <v>0</v>
      </c>
      <c r="Z249" s="65">
        <v>0</v>
      </c>
      <c r="AA249" s="65">
        <v>477</v>
      </c>
      <c r="AB249" s="66">
        <v>0</v>
      </c>
      <c r="AC249" s="67">
        <v>477</v>
      </c>
      <c r="AD249" s="60"/>
      <c r="AE249" s="68">
        <v>1</v>
      </c>
      <c r="AF249" s="68">
        <v>0</v>
      </c>
      <c r="AG249" s="60"/>
      <c r="AH249" s="62">
        <v>86974</v>
      </c>
      <c r="AI249" s="61">
        <v>0</v>
      </c>
      <c r="AJ249" s="60"/>
      <c r="AK249" s="69">
        <v>0</v>
      </c>
    </row>
    <row r="250" spans="1:37" ht="15">
      <c r="A250" s="56" t="s">
        <v>484</v>
      </c>
      <c r="B250" s="57" t="str">
        <f>'[1]School Imp &amp; State Admin  '!D253</f>
        <v>WINSIDE PUBLIC SCHOOLS</v>
      </c>
      <c r="C250" s="58">
        <v>22592</v>
      </c>
      <c r="D250" s="59">
        <v>18683</v>
      </c>
      <c r="E250" s="60"/>
      <c r="F250" s="61">
        <v>0</v>
      </c>
      <c r="G250" s="62">
        <v>0</v>
      </c>
      <c r="H250" s="61">
        <v>0</v>
      </c>
      <c r="I250" s="60"/>
      <c r="J250" s="63">
        <v>0</v>
      </c>
      <c r="K250" s="63">
        <v>0</v>
      </c>
      <c r="L250" s="64">
        <v>0</v>
      </c>
      <c r="M250" s="60"/>
      <c r="N250" s="65">
        <v>184</v>
      </c>
      <c r="O250" s="66">
        <v>0</v>
      </c>
      <c r="P250" s="67">
        <v>184</v>
      </c>
      <c r="Q250" s="60"/>
      <c r="R250" s="68">
        <v>1</v>
      </c>
      <c r="S250" s="68">
        <v>0</v>
      </c>
      <c r="T250" s="60"/>
      <c r="U250" s="62">
        <v>18683</v>
      </c>
      <c r="V250" s="62">
        <v>0</v>
      </c>
      <c r="W250" s="60"/>
      <c r="X250" s="69">
        <v>0</v>
      </c>
      <c r="Z250" s="65">
        <v>0</v>
      </c>
      <c r="AA250" s="65">
        <v>184</v>
      </c>
      <c r="AB250" s="66">
        <v>0</v>
      </c>
      <c r="AC250" s="67">
        <v>184</v>
      </c>
      <c r="AD250" s="60"/>
      <c r="AE250" s="68">
        <v>1</v>
      </c>
      <c r="AF250" s="68">
        <v>0</v>
      </c>
      <c r="AG250" s="60"/>
      <c r="AH250" s="62">
        <v>18683</v>
      </c>
      <c r="AI250" s="61">
        <v>0</v>
      </c>
      <c r="AJ250" s="60"/>
      <c r="AK250" s="69">
        <v>0</v>
      </c>
    </row>
    <row r="251" spans="1:37" ht="15">
      <c r="A251" s="56" t="s">
        <v>486</v>
      </c>
      <c r="B251" s="57" t="str">
        <f>'[1]School Imp &amp; State Admin  '!D254</f>
        <v>RED CLOUD COMMUNITY SCHOOLS</v>
      </c>
      <c r="C251" s="58">
        <v>61762</v>
      </c>
      <c r="D251" s="59">
        <v>51077</v>
      </c>
      <c r="E251" s="60"/>
      <c r="F251" s="61">
        <v>0</v>
      </c>
      <c r="G251" s="62">
        <v>0</v>
      </c>
      <c r="H251" s="61">
        <v>0</v>
      </c>
      <c r="I251" s="60"/>
      <c r="J251" s="63">
        <v>0</v>
      </c>
      <c r="K251" s="63">
        <v>0</v>
      </c>
      <c r="L251" s="64">
        <v>0</v>
      </c>
      <c r="M251" s="60"/>
      <c r="N251" s="65">
        <v>224</v>
      </c>
      <c r="O251" s="66">
        <v>0</v>
      </c>
      <c r="P251" s="67">
        <v>224</v>
      </c>
      <c r="Q251" s="60"/>
      <c r="R251" s="68">
        <v>1</v>
      </c>
      <c r="S251" s="68">
        <v>0</v>
      </c>
      <c r="T251" s="60"/>
      <c r="U251" s="62">
        <v>51077</v>
      </c>
      <c r="V251" s="62">
        <v>0</v>
      </c>
      <c r="W251" s="60"/>
      <c r="X251" s="69">
        <v>0</v>
      </c>
      <c r="Z251" s="65">
        <v>0</v>
      </c>
      <c r="AA251" s="65">
        <v>224</v>
      </c>
      <c r="AB251" s="66">
        <v>0</v>
      </c>
      <c r="AC251" s="67">
        <v>224</v>
      </c>
      <c r="AD251" s="60"/>
      <c r="AE251" s="68">
        <v>1</v>
      </c>
      <c r="AF251" s="68">
        <v>0</v>
      </c>
      <c r="AG251" s="60"/>
      <c r="AH251" s="62">
        <v>51077</v>
      </c>
      <c r="AI251" s="61">
        <v>0</v>
      </c>
      <c r="AJ251" s="60"/>
      <c r="AK251" s="69">
        <v>0</v>
      </c>
    </row>
    <row r="252" spans="1:37" ht="15">
      <c r="A252" s="56" t="s">
        <v>488</v>
      </c>
      <c r="B252" s="57" t="str">
        <f>'[1]School Imp &amp; State Admin  '!D255</f>
        <v>BLUE HILL PUBLIC SCHOOLS</v>
      </c>
      <c r="C252" s="58">
        <v>45343</v>
      </c>
      <c r="D252" s="59">
        <v>37498</v>
      </c>
      <c r="E252" s="60"/>
      <c r="F252" s="61">
        <v>0</v>
      </c>
      <c r="G252" s="62">
        <v>0</v>
      </c>
      <c r="H252" s="61">
        <v>0</v>
      </c>
      <c r="I252" s="60"/>
      <c r="J252" s="63">
        <v>0</v>
      </c>
      <c r="K252" s="63">
        <v>0</v>
      </c>
      <c r="L252" s="64">
        <v>0</v>
      </c>
      <c r="M252" s="60"/>
      <c r="N252" s="65">
        <v>307</v>
      </c>
      <c r="O252" s="66">
        <v>0</v>
      </c>
      <c r="P252" s="67">
        <v>307</v>
      </c>
      <c r="Q252" s="60"/>
      <c r="R252" s="68">
        <v>1</v>
      </c>
      <c r="S252" s="68">
        <v>0</v>
      </c>
      <c r="T252" s="60"/>
      <c r="U252" s="62">
        <v>37498</v>
      </c>
      <c r="V252" s="62">
        <v>0</v>
      </c>
      <c r="W252" s="60"/>
      <c r="X252" s="69">
        <v>0</v>
      </c>
      <c r="Z252" s="65">
        <v>0</v>
      </c>
      <c r="AA252" s="65">
        <v>307</v>
      </c>
      <c r="AB252" s="66">
        <v>0</v>
      </c>
      <c r="AC252" s="67">
        <v>307</v>
      </c>
      <c r="AD252" s="60"/>
      <c r="AE252" s="68">
        <v>1</v>
      </c>
      <c r="AF252" s="68">
        <v>0</v>
      </c>
      <c r="AG252" s="60"/>
      <c r="AH252" s="62">
        <v>37498</v>
      </c>
      <c r="AI252" s="61">
        <v>0</v>
      </c>
      <c r="AJ252" s="60"/>
      <c r="AK252" s="69">
        <v>0</v>
      </c>
    </row>
    <row r="253" spans="1:37" ht="15">
      <c r="A253" s="56" t="s">
        <v>490</v>
      </c>
      <c r="B253" s="57" t="str">
        <f>'[1]School Imp &amp; State Admin  '!D256</f>
        <v>WHEELER CENTRAL SCHOOLS</v>
      </c>
      <c r="C253" s="58">
        <v>21003</v>
      </c>
      <c r="D253" s="59">
        <v>17369</v>
      </c>
      <c r="E253" s="60"/>
      <c r="F253" s="61">
        <v>0</v>
      </c>
      <c r="G253" s="62">
        <v>0</v>
      </c>
      <c r="H253" s="61">
        <v>0</v>
      </c>
      <c r="I253" s="60"/>
      <c r="J253" s="63">
        <v>0</v>
      </c>
      <c r="K253" s="63">
        <v>0</v>
      </c>
      <c r="L253" s="64">
        <v>0</v>
      </c>
      <c r="M253" s="60"/>
      <c r="N253" s="65">
        <v>82</v>
      </c>
      <c r="O253" s="66">
        <v>0</v>
      </c>
      <c r="P253" s="67">
        <v>82</v>
      </c>
      <c r="Q253" s="60"/>
      <c r="R253" s="68">
        <v>1</v>
      </c>
      <c r="S253" s="68">
        <v>0</v>
      </c>
      <c r="T253" s="60"/>
      <c r="U253" s="62">
        <v>17369</v>
      </c>
      <c r="V253" s="62">
        <v>0</v>
      </c>
      <c r="W253" s="60"/>
      <c r="X253" s="69">
        <v>0</v>
      </c>
      <c r="Z253" s="65">
        <v>0</v>
      </c>
      <c r="AA253" s="65">
        <v>82</v>
      </c>
      <c r="AB253" s="66">
        <v>0</v>
      </c>
      <c r="AC253" s="67">
        <v>82</v>
      </c>
      <c r="AD253" s="60"/>
      <c r="AE253" s="68">
        <v>1</v>
      </c>
      <c r="AF253" s="68">
        <v>0</v>
      </c>
      <c r="AG253" s="60"/>
      <c r="AH253" s="62">
        <v>17369</v>
      </c>
      <c r="AI253" s="61">
        <v>0</v>
      </c>
      <c r="AJ253" s="60"/>
      <c r="AK253" s="69">
        <v>0</v>
      </c>
    </row>
    <row r="254" spans="1:37" ht="15">
      <c r="A254" s="56" t="s">
        <v>492</v>
      </c>
      <c r="B254" s="57" t="str">
        <f>'[1]School Imp &amp; State Admin  '!D257</f>
        <v>YORK PUBLIC SCHOOLS</v>
      </c>
      <c r="C254" s="58">
        <v>239928</v>
      </c>
      <c r="D254" s="59">
        <v>198420</v>
      </c>
      <c r="E254" s="60"/>
      <c r="F254" s="61">
        <v>23212.54</v>
      </c>
      <c r="G254" s="62">
        <v>26723</v>
      </c>
      <c r="H254" s="61">
        <v>-3510.1931843420643</v>
      </c>
      <c r="I254" s="60"/>
      <c r="J254" s="63">
        <v>0.11698717873428147</v>
      </c>
      <c r="K254" s="63">
        <v>0.13467794404684449</v>
      </c>
      <c r="L254" s="64">
        <v>-1.7690765312563028E-2</v>
      </c>
      <c r="M254" s="60"/>
      <c r="N254" s="65">
        <v>1330</v>
      </c>
      <c r="O254" s="66">
        <v>207</v>
      </c>
      <c r="P254" s="67">
        <v>1537</v>
      </c>
      <c r="Q254" s="60"/>
      <c r="R254" s="68">
        <v>0.86532205595315548</v>
      </c>
      <c r="S254" s="68">
        <v>0.13467794404684449</v>
      </c>
      <c r="T254" s="60"/>
      <c r="U254" s="62">
        <v>171697</v>
      </c>
      <c r="V254" s="62">
        <v>26723</v>
      </c>
      <c r="W254" s="60"/>
      <c r="X254" s="69">
        <v>129.09661835748793</v>
      </c>
      <c r="Z254" s="65">
        <v>73</v>
      </c>
      <c r="AA254" s="65">
        <v>1330</v>
      </c>
      <c r="AB254" s="66">
        <v>207</v>
      </c>
      <c r="AC254" s="67">
        <v>1537</v>
      </c>
      <c r="AD254" s="60"/>
      <c r="AE254" s="68">
        <v>0.8830131035177905</v>
      </c>
      <c r="AF254" s="68">
        <v>0.11698689648220946</v>
      </c>
      <c r="AG254" s="60"/>
      <c r="AH254" s="62">
        <v>175207.46</v>
      </c>
      <c r="AI254" s="61">
        <v>23212.54</v>
      </c>
      <c r="AJ254" s="60"/>
      <c r="AK254" s="69">
        <f t="shared" si="5"/>
        <v>112.13787439613527</v>
      </c>
    </row>
    <row r="255" spans="1:37" ht="15">
      <c r="A255" s="56" t="s">
        <v>494</v>
      </c>
      <c r="B255" s="57" t="str">
        <f>'[1]School Imp &amp; State Admin  '!D258</f>
        <v>MC COOL JUNCTION PUBLIC SCHS</v>
      </c>
      <c r="C255" s="58">
        <v>43811</v>
      </c>
      <c r="D255" s="59">
        <v>36232</v>
      </c>
      <c r="E255" s="60"/>
      <c r="F255" s="61">
        <v>0</v>
      </c>
      <c r="G255" s="62">
        <v>0</v>
      </c>
      <c r="H255" s="61">
        <v>0</v>
      </c>
      <c r="I255" s="60"/>
      <c r="J255" s="63">
        <v>0</v>
      </c>
      <c r="K255" s="63">
        <v>0</v>
      </c>
      <c r="L255" s="64">
        <v>0</v>
      </c>
      <c r="M255" s="60"/>
      <c r="N255" s="65">
        <v>246</v>
      </c>
      <c r="O255" s="66">
        <v>0</v>
      </c>
      <c r="P255" s="67">
        <v>246</v>
      </c>
      <c r="Q255" s="60"/>
      <c r="R255" s="68">
        <v>1</v>
      </c>
      <c r="S255" s="68">
        <v>0</v>
      </c>
      <c r="T255" s="60"/>
      <c r="U255" s="62">
        <v>36232</v>
      </c>
      <c r="V255" s="62">
        <v>0</v>
      </c>
      <c r="W255" s="60"/>
      <c r="X255" s="69">
        <v>0</v>
      </c>
      <c r="Z255" s="65">
        <v>0</v>
      </c>
      <c r="AA255" s="65">
        <v>246</v>
      </c>
      <c r="AB255" s="66">
        <v>0</v>
      </c>
      <c r="AC255" s="67">
        <v>246</v>
      </c>
      <c r="AD255" s="60"/>
      <c r="AE255" s="68">
        <v>1</v>
      </c>
      <c r="AF255" s="68">
        <v>0</v>
      </c>
      <c r="AG255" s="60"/>
      <c r="AH255" s="62">
        <v>36232</v>
      </c>
      <c r="AI255" s="61">
        <v>0</v>
      </c>
      <c r="AJ255" s="60"/>
      <c r="AK255" s="69">
        <v>0</v>
      </c>
    </row>
    <row r="256" spans="1:37" ht="15">
      <c r="A256" s="56" t="s">
        <v>496</v>
      </c>
      <c r="B256" s="57" t="str">
        <f>'[1]School Imp &amp; State Admin  '!D259</f>
        <v>HEARTLAND COMMUNITY SCHOOLS</v>
      </c>
      <c r="C256" s="58">
        <v>35486</v>
      </c>
      <c r="D256" s="59">
        <v>29347</v>
      </c>
      <c r="E256" s="60"/>
      <c r="F256" s="61">
        <v>0</v>
      </c>
      <c r="G256" s="62">
        <v>0</v>
      </c>
      <c r="H256" s="61">
        <v>0</v>
      </c>
      <c r="I256" s="60"/>
      <c r="J256" s="63">
        <v>0</v>
      </c>
      <c r="K256" s="63">
        <v>0</v>
      </c>
      <c r="L256" s="64">
        <v>0</v>
      </c>
      <c r="M256" s="60"/>
      <c r="N256" s="65">
        <v>317</v>
      </c>
      <c r="O256" s="66">
        <v>0</v>
      </c>
      <c r="P256" s="67">
        <v>317</v>
      </c>
      <c r="Q256" s="60"/>
      <c r="R256" s="68">
        <v>1</v>
      </c>
      <c r="S256" s="68">
        <v>0</v>
      </c>
      <c r="T256" s="60"/>
      <c r="U256" s="62">
        <v>29347</v>
      </c>
      <c r="V256" s="62">
        <v>0</v>
      </c>
      <c r="W256" s="60"/>
      <c r="X256" s="69">
        <v>0</v>
      </c>
      <c r="Z256" s="65">
        <v>0</v>
      </c>
      <c r="AA256" s="65">
        <v>317</v>
      </c>
      <c r="AB256" s="66">
        <v>0</v>
      </c>
      <c r="AC256" s="67">
        <v>317</v>
      </c>
      <c r="AD256" s="60"/>
      <c r="AE256" s="68">
        <v>1</v>
      </c>
      <c r="AF256" s="68">
        <v>0</v>
      </c>
      <c r="AG256" s="60"/>
      <c r="AH256" s="62">
        <v>29347</v>
      </c>
      <c r="AI256" s="61">
        <v>0</v>
      </c>
      <c r="AJ256" s="60"/>
      <c r="AK256" s="69">
        <v>0</v>
      </c>
    </row>
    <row r="258" spans="1:4" ht="15.75">
      <c r="A258" s="70" t="s">
        <v>882</v>
      </c>
      <c r="B258"/>
      <c r="C258" s="71"/>
      <c r="D258"/>
    </row>
    <row r="259" spans="1:4">
      <c r="A259" s="72" t="s">
        <v>883</v>
      </c>
      <c r="B259"/>
      <c r="C259" s="71"/>
      <c r="D259"/>
    </row>
    <row r="260" spans="1:4">
      <c r="A260" s="73" t="s">
        <v>884</v>
      </c>
      <c r="B260"/>
      <c r="C260" s="71"/>
      <c r="D260"/>
    </row>
    <row r="261" spans="1:4">
      <c r="A261" s="74" t="s">
        <v>24</v>
      </c>
      <c r="B261" t="s">
        <v>25</v>
      </c>
      <c r="C261" s="71"/>
      <c r="D261"/>
    </row>
    <row r="262" spans="1:4">
      <c r="A262" s="73"/>
      <c r="B262"/>
      <c r="C262" s="71"/>
      <c r="D262"/>
    </row>
    <row r="263" spans="1:4">
      <c r="A263" s="73" t="s">
        <v>885</v>
      </c>
      <c r="B263"/>
      <c r="C263" s="71"/>
      <c r="D263"/>
    </row>
    <row r="264" spans="1:4">
      <c r="A264" s="74" t="s">
        <v>182</v>
      </c>
      <c r="B264" t="s">
        <v>183</v>
      </c>
      <c r="C264"/>
    </row>
    <row r="265" spans="1:4">
      <c r="A265" s="74" t="s">
        <v>20</v>
      </c>
      <c r="B265" t="s">
        <v>21</v>
      </c>
      <c r="C265"/>
    </row>
    <row r="266" spans="1:4">
      <c r="A266" s="74" t="s">
        <v>450</v>
      </c>
      <c r="B266" t="s">
        <v>451</v>
      </c>
      <c r="C266"/>
    </row>
    <row r="267" spans="1:4">
      <c r="A267" s="74" t="s">
        <v>330</v>
      </c>
      <c r="B267" t="s">
        <v>331</v>
      </c>
      <c r="C267" s="75"/>
    </row>
    <row r="268" spans="1:4">
      <c r="A268" s="75"/>
      <c r="B268" s="75"/>
      <c r="C268" s="75"/>
    </row>
  </sheetData>
  <mergeCells count="22">
    <mergeCell ref="A11:A12"/>
    <mergeCell ref="B11:B12"/>
    <mergeCell ref="C9:D9"/>
    <mergeCell ref="F9:L9"/>
    <mergeCell ref="N9:X9"/>
    <mergeCell ref="Z9:AK9"/>
    <mergeCell ref="C10:D10"/>
    <mergeCell ref="F10:H10"/>
    <mergeCell ref="J10:L10"/>
    <mergeCell ref="N10:P10"/>
    <mergeCell ref="R10:S10"/>
    <mergeCell ref="U10:V10"/>
    <mergeCell ref="AA10:AC10"/>
    <mergeCell ref="AE10:AF10"/>
    <mergeCell ref="AH10:AI10"/>
    <mergeCell ref="A1:L1"/>
    <mergeCell ref="A2:L2"/>
    <mergeCell ref="A3:L3"/>
    <mergeCell ref="A5:H5"/>
    <mergeCell ref="J5:L7"/>
    <mergeCell ref="B6:H6"/>
    <mergeCell ref="B7:H7"/>
  </mergeCells>
  <printOptions horizontalCentered="1"/>
  <pageMargins left="0.25" right="0.25" top="0" bottom="0.5" header="0.3" footer="0.3"/>
  <pageSetup scale="70" fitToHeight="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pageSetUpPr fitToPage="1"/>
  </sheetPr>
  <dimension ref="A1:P382"/>
  <sheetViews>
    <sheetView showGridLines="0" topLeftCell="C1" zoomScale="80" zoomScaleNormal="80" workbookViewId="0">
      <pane ySplit="12" topLeftCell="A322" activePane="bottomLeft" state="frozen"/>
      <selection activeCell="A7" sqref="A7:D7"/>
      <selection pane="bottomLeft" activeCell="A7" sqref="A7:F7"/>
    </sheetView>
  </sheetViews>
  <sheetFormatPr defaultRowHeight="15"/>
  <cols>
    <col min="1" max="1" width="17.3984375" style="74" customWidth="1"/>
    <col min="2" max="2" width="47" customWidth="1"/>
    <col min="3" max="3" width="18.6640625" style="74" customWidth="1"/>
    <col min="4" max="4" width="40.46484375" customWidth="1"/>
    <col min="5" max="6" width="17.6640625" customWidth="1"/>
    <col min="7" max="7" width="5.19921875" customWidth="1"/>
    <col min="8" max="9" width="17.6640625" customWidth="1"/>
    <col min="10" max="10" width="23.06640625" customWidth="1"/>
    <col min="11" max="11" width="4.1328125" customWidth="1"/>
    <col min="12" max="12" width="23.19921875" style="94" customWidth="1"/>
    <col min="13" max="13" width="26.86328125" style="94" customWidth="1"/>
    <col min="14" max="14" width="4.19921875" customWidth="1"/>
    <col min="15" max="15" width="22.3984375" customWidth="1"/>
    <col min="16" max="16" width="25.19921875" customWidth="1"/>
  </cols>
  <sheetData>
    <row r="1" spans="1:16" s="5" customFormat="1" ht="21">
      <c r="A1" s="199" t="s">
        <v>0</v>
      </c>
      <c r="B1" s="199"/>
      <c r="C1" s="199"/>
      <c r="D1" s="199"/>
      <c r="E1" s="199"/>
      <c r="F1" s="199"/>
      <c r="G1" s="199"/>
      <c r="H1" s="199"/>
      <c r="I1" s="199"/>
      <c r="J1" s="199"/>
      <c r="K1" s="76"/>
      <c r="L1" s="77"/>
      <c r="M1" s="77"/>
    </row>
    <row r="2" spans="1:16" s="5" customFormat="1" ht="21">
      <c r="A2" s="200" t="s">
        <v>1</v>
      </c>
      <c r="B2" s="200"/>
      <c r="C2" s="200"/>
      <c r="D2" s="200"/>
      <c r="E2" s="200"/>
      <c r="F2" s="200"/>
      <c r="G2" s="200"/>
      <c r="H2" s="200"/>
      <c r="I2" s="200"/>
      <c r="J2" s="200"/>
      <c r="K2" s="78"/>
      <c r="L2" s="79"/>
      <c r="M2" s="79"/>
    </row>
    <row r="3" spans="1:16" s="5" customFormat="1" ht="23.25">
      <c r="A3" s="199" t="s">
        <v>886</v>
      </c>
      <c r="B3" s="199"/>
      <c r="C3" s="199"/>
      <c r="D3" s="199"/>
      <c r="E3" s="199"/>
      <c r="F3" s="199"/>
      <c r="G3" s="199"/>
      <c r="H3" s="199"/>
      <c r="I3" s="199"/>
      <c r="J3" s="199"/>
      <c r="K3" s="76"/>
      <c r="L3" s="77"/>
      <c r="M3" s="77"/>
    </row>
    <row r="4" spans="1:16" s="5" customFormat="1">
      <c r="A4" s="18"/>
      <c r="L4" s="60"/>
      <c r="M4" s="60"/>
    </row>
    <row r="5" spans="1:16" s="17" customFormat="1" ht="18" customHeight="1">
      <c r="A5" s="201" t="s">
        <v>854</v>
      </c>
      <c r="B5" s="202"/>
      <c r="C5" s="202"/>
      <c r="D5" s="202"/>
      <c r="E5" s="202"/>
      <c r="F5" s="203"/>
      <c r="H5" s="229" t="s">
        <v>855</v>
      </c>
      <c r="I5" s="229"/>
      <c r="L5" s="60"/>
      <c r="M5" s="60"/>
    </row>
    <row r="6" spans="1:16" s="17" customFormat="1" ht="15.7" customHeight="1">
      <c r="A6" s="33" t="s">
        <v>856</v>
      </c>
      <c r="B6" s="230" t="s">
        <v>857</v>
      </c>
      <c r="C6" s="231"/>
      <c r="D6" s="231"/>
      <c r="E6" s="231"/>
      <c r="F6" s="232"/>
      <c r="H6" s="229"/>
      <c r="I6" s="229"/>
      <c r="L6" s="60"/>
      <c r="M6" s="60"/>
    </row>
    <row r="7" spans="1:16" s="17" customFormat="1" ht="15.7" customHeight="1">
      <c r="A7" s="34" t="s">
        <v>858</v>
      </c>
      <c r="B7" s="230" t="s">
        <v>859</v>
      </c>
      <c r="C7" s="231"/>
      <c r="D7" s="231"/>
      <c r="E7" s="231"/>
      <c r="F7" s="232"/>
      <c r="H7" s="229"/>
      <c r="I7" s="229"/>
      <c r="L7" s="60"/>
      <c r="M7" s="60"/>
    </row>
    <row r="8" spans="1:16" s="38" customFormat="1" ht="21">
      <c r="E8" s="37"/>
    </row>
    <row r="9" spans="1:16" ht="20.75" customHeight="1">
      <c r="A9" s="80" t="s">
        <v>3</v>
      </c>
      <c r="B9" s="81">
        <v>65085085</v>
      </c>
      <c r="E9" s="244" t="s">
        <v>860</v>
      </c>
      <c r="F9" s="244"/>
      <c r="H9" s="233" t="s">
        <v>861</v>
      </c>
      <c r="I9" s="233"/>
      <c r="J9" s="233"/>
      <c r="L9" s="234" t="s">
        <v>887</v>
      </c>
      <c r="M9" s="235"/>
      <c r="O9" s="236" t="s">
        <v>888</v>
      </c>
      <c r="P9" s="237"/>
    </row>
    <row r="10" spans="1:16" ht="18" customHeight="1">
      <c r="A10" s="80" t="s">
        <v>4</v>
      </c>
      <c r="B10" s="81">
        <f>B9*0.9</f>
        <v>58576576.5</v>
      </c>
      <c r="E10" s="238" t="s">
        <v>864</v>
      </c>
      <c r="F10" s="238"/>
      <c r="H10" s="239" t="s">
        <v>865</v>
      </c>
      <c r="I10" s="239"/>
      <c r="J10" s="239"/>
      <c r="L10" s="240" t="s">
        <v>889</v>
      </c>
      <c r="M10" s="241"/>
      <c r="O10" s="240" t="s">
        <v>890</v>
      </c>
      <c r="P10" s="241"/>
    </row>
    <row r="11" spans="1:16" s="82" customFormat="1" ht="37.700000000000003" customHeight="1">
      <c r="A11" s="228" t="s">
        <v>891</v>
      </c>
      <c r="B11" s="228" t="s">
        <v>892</v>
      </c>
      <c r="C11" s="228" t="s">
        <v>893</v>
      </c>
      <c r="D11" s="228" t="s">
        <v>894</v>
      </c>
      <c r="E11" s="43" t="s">
        <v>895</v>
      </c>
      <c r="F11" s="44" t="s">
        <v>874</v>
      </c>
      <c r="H11" s="46" t="s">
        <v>875</v>
      </c>
      <c r="I11" s="46" t="s">
        <v>876</v>
      </c>
      <c r="J11" s="46" t="s">
        <v>896</v>
      </c>
      <c r="L11" s="83" t="s">
        <v>504</v>
      </c>
      <c r="M11" s="83" t="s">
        <v>897</v>
      </c>
      <c r="O11" s="83" t="s">
        <v>898</v>
      </c>
      <c r="P11" s="83" t="s">
        <v>897</v>
      </c>
    </row>
    <row r="12" spans="1:16" ht="14.35" customHeight="1">
      <c r="A12" s="242"/>
      <c r="B12" s="242"/>
      <c r="C12" s="243"/>
      <c r="D12" s="243"/>
      <c r="E12" s="84">
        <v>70830535</v>
      </c>
      <c r="F12" s="84">
        <v>58576577</v>
      </c>
      <c r="H12" s="84">
        <v>2464481.4500000007</v>
      </c>
      <c r="I12" s="85">
        <f>SUM(I13:I369)</f>
        <v>6425042.0000000009</v>
      </c>
      <c r="J12" s="84">
        <v>-3960559.2703160211</v>
      </c>
      <c r="L12" s="86">
        <f>SUM(L13:L369)</f>
        <v>33739</v>
      </c>
      <c r="M12" s="85">
        <f>SUM(M13:M369)</f>
        <v>6425042.0000000009</v>
      </c>
      <c r="O12" s="86">
        <f>SUM(O13:O369)</f>
        <v>5796</v>
      </c>
      <c r="P12" s="85">
        <f>SUM(P13:P369)</f>
        <v>2464481.4500000011</v>
      </c>
    </row>
    <row r="13" spans="1:16">
      <c r="A13" s="105" t="s">
        <v>10</v>
      </c>
      <c r="B13" s="98" t="s">
        <v>11</v>
      </c>
      <c r="C13" s="102" t="s">
        <v>506</v>
      </c>
      <c r="D13" s="95" t="s">
        <v>507</v>
      </c>
      <c r="E13" s="87">
        <v>38063</v>
      </c>
      <c r="F13" s="87">
        <v>31478</v>
      </c>
      <c r="H13" s="87">
        <v>4150.9399999999996</v>
      </c>
      <c r="I13" s="88">
        <v>6938</v>
      </c>
      <c r="J13" s="89">
        <v>-2787.0600000000004</v>
      </c>
      <c r="L13" s="90">
        <v>67</v>
      </c>
      <c r="M13" s="88">
        <v>6938</v>
      </c>
      <c r="O13" s="98">
        <v>12</v>
      </c>
      <c r="P13" s="91">
        <v>4150.9399999999996</v>
      </c>
    </row>
    <row r="14" spans="1:16">
      <c r="A14" s="105" t="s">
        <v>12</v>
      </c>
      <c r="B14" s="98" t="s">
        <v>13</v>
      </c>
      <c r="C14" s="103" t="s">
        <v>508</v>
      </c>
      <c r="D14" s="96" t="s">
        <v>509</v>
      </c>
      <c r="E14" s="92">
        <v>973461</v>
      </c>
      <c r="F14" s="87">
        <v>805048</v>
      </c>
      <c r="H14" s="92">
        <v>25652.9</v>
      </c>
      <c r="I14" s="88">
        <v>93190</v>
      </c>
      <c r="J14" s="89">
        <v>-67537.100000000006</v>
      </c>
      <c r="L14" s="90">
        <v>443</v>
      </c>
      <c r="M14" s="88">
        <v>93190</v>
      </c>
      <c r="O14" s="98">
        <v>68</v>
      </c>
      <c r="P14" s="91">
        <v>25652.9</v>
      </c>
    </row>
    <row r="15" spans="1:16">
      <c r="A15" s="105" t="s">
        <v>14</v>
      </c>
      <c r="B15" s="98" t="s">
        <v>15</v>
      </c>
      <c r="C15" s="103" t="s">
        <v>510</v>
      </c>
      <c r="D15" s="96" t="s">
        <v>511</v>
      </c>
      <c r="E15" s="92">
        <v>65738</v>
      </c>
      <c r="F15" s="87">
        <v>54365</v>
      </c>
      <c r="H15" s="92">
        <v>7159.19</v>
      </c>
      <c r="I15" s="88">
        <v>3419</v>
      </c>
      <c r="J15" s="89">
        <v>3740.1899999999996</v>
      </c>
      <c r="L15" s="90">
        <v>60</v>
      </c>
      <c r="M15" s="88">
        <v>3419</v>
      </c>
      <c r="O15" s="98">
        <v>32</v>
      </c>
      <c r="P15" s="91">
        <v>7159.19</v>
      </c>
    </row>
    <row r="16" spans="1:16">
      <c r="A16" s="106" t="s">
        <v>16</v>
      </c>
      <c r="B16" s="107" t="s">
        <v>17</v>
      </c>
      <c r="C16" s="103"/>
      <c r="D16" s="96" t="s">
        <v>931</v>
      </c>
      <c r="E16" s="92">
        <v>0</v>
      </c>
      <c r="F16" s="87">
        <v>0</v>
      </c>
      <c r="H16" s="92">
        <v>0</v>
      </c>
      <c r="I16" s="92">
        <v>0</v>
      </c>
      <c r="J16" s="92">
        <v>0</v>
      </c>
      <c r="L16" s="90">
        <v>0</v>
      </c>
      <c r="M16" s="88">
        <v>0</v>
      </c>
      <c r="O16" s="98">
        <v>0</v>
      </c>
      <c r="P16" s="91">
        <v>0</v>
      </c>
    </row>
    <row r="17" spans="1:16">
      <c r="A17" s="106" t="s">
        <v>18</v>
      </c>
      <c r="B17" s="107" t="s">
        <v>19</v>
      </c>
      <c r="C17" s="103"/>
      <c r="D17" s="96" t="s">
        <v>931</v>
      </c>
      <c r="E17" s="92">
        <v>0</v>
      </c>
      <c r="F17" s="87">
        <v>0</v>
      </c>
      <c r="H17" s="92">
        <v>0</v>
      </c>
      <c r="I17" s="92">
        <v>0</v>
      </c>
      <c r="J17" s="92">
        <v>0</v>
      </c>
      <c r="L17" s="90">
        <v>0</v>
      </c>
      <c r="M17" s="88">
        <v>0</v>
      </c>
      <c r="O17" s="98">
        <v>0</v>
      </c>
      <c r="P17" s="91">
        <v>0</v>
      </c>
    </row>
    <row r="18" spans="1:16">
      <c r="A18" s="105" t="s">
        <v>20</v>
      </c>
      <c r="B18" s="98" t="s">
        <v>21</v>
      </c>
      <c r="C18" s="103" t="s">
        <v>514</v>
      </c>
      <c r="D18" s="96" t="s">
        <v>515</v>
      </c>
      <c r="E18" s="92">
        <v>0</v>
      </c>
      <c r="F18" s="87">
        <v>0</v>
      </c>
      <c r="H18" s="92">
        <v>0</v>
      </c>
      <c r="I18" s="88">
        <v>0</v>
      </c>
      <c r="J18" s="89">
        <v>0</v>
      </c>
      <c r="L18" s="90">
        <v>53</v>
      </c>
      <c r="M18" s="88">
        <v>0</v>
      </c>
      <c r="O18" s="98">
        <v>16</v>
      </c>
      <c r="P18" s="91">
        <v>0</v>
      </c>
    </row>
    <row r="19" spans="1:16">
      <c r="A19" s="105" t="s">
        <v>20</v>
      </c>
      <c r="B19" s="98" t="s">
        <v>21</v>
      </c>
      <c r="C19" s="103" t="s">
        <v>512</v>
      </c>
      <c r="D19" s="96" t="s">
        <v>513</v>
      </c>
      <c r="E19" s="92">
        <v>0</v>
      </c>
      <c r="F19" s="87">
        <v>0</v>
      </c>
      <c r="H19" s="92">
        <v>0</v>
      </c>
      <c r="I19" s="88">
        <v>0</v>
      </c>
      <c r="J19" s="89">
        <v>0</v>
      </c>
      <c r="L19" s="90">
        <v>72</v>
      </c>
      <c r="M19" s="88">
        <v>0</v>
      </c>
      <c r="O19" s="98">
        <v>22</v>
      </c>
      <c r="P19" s="91">
        <v>0</v>
      </c>
    </row>
    <row r="20" spans="1:16">
      <c r="A20" s="106" t="s">
        <v>22</v>
      </c>
      <c r="B20" s="107" t="s">
        <v>23</v>
      </c>
      <c r="C20" s="103"/>
      <c r="D20" s="96" t="s">
        <v>931</v>
      </c>
      <c r="E20" s="92">
        <v>0</v>
      </c>
      <c r="F20" s="87">
        <v>0</v>
      </c>
      <c r="H20" s="92">
        <v>0</v>
      </c>
      <c r="I20" s="92">
        <v>0</v>
      </c>
      <c r="J20" s="92">
        <v>0</v>
      </c>
      <c r="L20" s="90">
        <v>0</v>
      </c>
      <c r="M20" s="88">
        <v>0</v>
      </c>
      <c r="O20" s="98">
        <v>0</v>
      </c>
      <c r="P20" s="91">
        <v>0</v>
      </c>
    </row>
    <row r="21" spans="1:16">
      <c r="A21" s="106" t="s">
        <v>24</v>
      </c>
      <c r="B21" s="107" t="s">
        <v>25</v>
      </c>
      <c r="C21" s="103"/>
      <c r="D21" s="96" t="s">
        <v>931</v>
      </c>
      <c r="E21" s="92">
        <v>0</v>
      </c>
      <c r="F21" s="87">
        <v>0</v>
      </c>
      <c r="H21" s="92">
        <v>0</v>
      </c>
      <c r="I21" s="92">
        <v>0</v>
      </c>
      <c r="J21" s="92">
        <v>0</v>
      </c>
      <c r="L21" s="90">
        <v>0</v>
      </c>
      <c r="M21" s="88">
        <v>0</v>
      </c>
      <c r="O21" s="98">
        <v>0</v>
      </c>
      <c r="P21" s="91">
        <v>0</v>
      </c>
    </row>
    <row r="22" spans="1:16">
      <c r="A22" s="106" t="s">
        <v>26</v>
      </c>
      <c r="B22" s="107" t="s">
        <v>27</v>
      </c>
      <c r="C22" s="103"/>
      <c r="D22" s="96" t="s">
        <v>931</v>
      </c>
      <c r="E22" s="92">
        <v>0</v>
      </c>
      <c r="F22" s="87">
        <v>0</v>
      </c>
      <c r="H22" s="92">
        <v>0</v>
      </c>
      <c r="I22" s="92">
        <v>0</v>
      </c>
      <c r="J22" s="92">
        <v>0</v>
      </c>
      <c r="L22" s="90">
        <v>0</v>
      </c>
      <c r="M22" s="88">
        <v>0</v>
      </c>
      <c r="O22" s="98">
        <v>0</v>
      </c>
      <c r="P22" s="91">
        <v>0</v>
      </c>
    </row>
    <row r="23" spans="1:16">
      <c r="A23" s="106" t="s">
        <v>28</v>
      </c>
      <c r="B23" s="107" t="s">
        <v>29</v>
      </c>
      <c r="C23" s="103"/>
      <c r="D23" s="96" t="s">
        <v>931</v>
      </c>
      <c r="E23" s="92">
        <v>0</v>
      </c>
      <c r="F23" s="87">
        <v>0</v>
      </c>
      <c r="H23" s="92">
        <v>0</v>
      </c>
      <c r="I23" s="92">
        <v>0</v>
      </c>
      <c r="J23" s="92">
        <v>0</v>
      </c>
      <c r="L23" s="90">
        <v>0</v>
      </c>
      <c r="M23" s="88">
        <v>0</v>
      </c>
      <c r="O23" s="98">
        <v>0</v>
      </c>
      <c r="P23" s="91">
        <v>0</v>
      </c>
    </row>
    <row r="24" spans="1:16">
      <c r="A24" s="105" t="s">
        <v>30</v>
      </c>
      <c r="B24" s="98" t="s">
        <v>31</v>
      </c>
      <c r="C24" s="103" t="s">
        <v>516</v>
      </c>
      <c r="D24" s="96" t="s">
        <v>517</v>
      </c>
      <c r="E24" s="92">
        <v>68921</v>
      </c>
      <c r="F24" s="87">
        <v>56997</v>
      </c>
      <c r="H24" s="92">
        <v>5507</v>
      </c>
      <c r="I24" s="88">
        <v>8654</v>
      </c>
      <c r="J24" s="89">
        <v>-3147</v>
      </c>
      <c r="L24" s="90">
        <v>99</v>
      </c>
      <c r="M24" s="88">
        <v>8654</v>
      </c>
      <c r="O24" s="98">
        <v>20</v>
      </c>
      <c r="P24" s="91">
        <v>5507</v>
      </c>
    </row>
    <row r="25" spans="1:16">
      <c r="A25" s="106" t="s">
        <v>32</v>
      </c>
      <c r="B25" s="107" t="s">
        <v>33</v>
      </c>
      <c r="C25" s="103"/>
      <c r="D25" s="96" t="s">
        <v>931</v>
      </c>
      <c r="E25" s="92">
        <v>0</v>
      </c>
      <c r="F25" s="87">
        <v>0</v>
      </c>
      <c r="H25" s="92">
        <v>0</v>
      </c>
      <c r="I25" s="92">
        <v>0</v>
      </c>
      <c r="J25" s="92">
        <v>0</v>
      </c>
      <c r="L25" s="90">
        <v>0</v>
      </c>
      <c r="M25" s="88">
        <v>0</v>
      </c>
      <c r="O25" s="98">
        <v>0</v>
      </c>
      <c r="P25" s="91">
        <v>0</v>
      </c>
    </row>
    <row r="26" spans="1:16">
      <c r="A26" s="105" t="s">
        <v>34</v>
      </c>
      <c r="B26" s="98" t="s">
        <v>35</v>
      </c>
      <c r="C26" s="103" t="s">
        <v>518</v>
      </c>
      <c r="D26" s="96" t="s">
        <v>519</v>
      </c>
      <c r="E26" s="92">
        <v>71979</v>
      </c>
      <c r="F26" s="87">
        <v>59526</v>
      </c>
      <c r="H26" s="92">
        <v>16789.489999999998</v>
      </c>
      <c r="I26" s="88">
        <v>13918</v>
      </c>
      <c r="J26" s="89">
        <v>2871.489999999998</v>
      </c>
      <c r="L26" s="90">
        <v>65</v>
      </c>
      <c r="M26" s="88">
        <v>13918</v>
      </c>
      <c r="O26" s="98">
        <v>44</v>
      </c>
      <c r="P26" s="91">
        <v>16789.489999999998</v>
      </c>
    </row>
    <row r="27" spans="1:16">
      <c r="A27" s="105" t="s">
        <v>36</v>
      </c>
      <c r="B27" s="98" t="s">
        <v>37</v>
      </c>
      <c r="C27" s="103" t="s">
        <v>522</v>
      </c>
      <c r="D27" s="96" t="s">
        <v>523</v>
      </c>
      <c r="E27" s="92">
        <v>338961</v>
      </c>
      <c r="F27" s="87">
        <v>280319</v>
      </c>
      <c r="H27" s="92">
        <v>11920.8</v>
      </c>
      <c r="I27" s="88">
        <v>19871.926724137931</v>
      </c>
      <c r="J27" s="89">
        <v>-7951.1267241379319</v>
      </c>
      <c r="L27" s="90">
        <v>113</v>
      </c>
      <c r="M27" s="88">
        <v>19871.926724137931</v>
      </c>
      <c r="O27" s="98">
        <v>33</v>
      </c>
      <c r="P27" s="91">
        <v>11920.8</v>
      </c>
    </row>
    <row r="28" spans="1:16">
      <c r="A28" s="105" t="s">
        <v>36</v>
      </c>
      <c r="B28" s="98" t="s">
        <v>37</v>
      </c>
      <c r="C28" s="103" t="s">
        <v>520</v>
      </c>
      <c r="D28" s="96" t="s">
        <v>521</v>
      </c>
      <c r="E28" s="92">
        <v>338961</v>
      </c>
      <c r="F28" s="87">
        <v>280319</v>
      </c>
      <c r="H28" s="92">
        <v>6863.49</v>
      </c>
      <c r="I28" s="88">
        <v>20927.073275862069</v>
      </c>
      <c r="J28" s="89">
        <v>-14063.583275862069</v>
      </c>
      <c r="L28" s="90">
        <v>119</v>
      </c>
      <c r="M28" s="88">
        <v>20927.073275862069</v>
      </c>
      <c r="O28" s="98">
        <v>19</v>
      </c>
      <c r="P28" s="91">
        <v>6863.49</v>
      </c>
    </row>
    <row r="29" spans="1:16">
      <c r="A29" s="106" t="s">
        <v>38</v>
      </c>
      <c r="B29" s="107" t="s">
        <v>39</v>
      </c>
      <c r="C29" s="103"/>
      <c r="D29" s="96" t="s">
        <v>931</v>
      </c>
      <c r="E29" s="92">
        <v>0</v>
      </c>
      <c r="F29" s="87">
        <v>0</v>
      </c>
      <c r="H29" s="92">
        <v>0</v>
      </c>
      <c r="I29" s="92">
        <v>0</v>
      </c>
      <c r="J29" s="92">
        <v>0</v>
      </c>
      <c r="L29" s="90">
        <v>0</v>
      </c>
      <c r="M29" s="88">
        <v>0</v>
      </c>
      <c r="O29" s="98">
        <v>0</v>
      </c>
      <c r="P29" s="91">
        <v>0</v>
      </c>
    </row>
    <row r="30" spans="1:16">
      <c r="A30" s="106" t="s">
        <v>40</v>
      </c>
      <c r="B30" s="107" t="s">
        <v>41</v>
      </c>
      <c r="C30" s="103"/>
      <c r="D30" s="96" t="s">
        <v>931</v>
      </c>
      <c r="E30" s="92">
        <v>0</v>
      </c>
      <c r="F30" s="87">
        <v>0</v>
      </c>
      <c r="H30" s="92">
        <v>0</v>
      </c>
      <c r="I30" s="92">
        <v>0</v>
      </c>
      <c r="J30" s="92">
        <v>0</v>
      </c>
      <c r="L30" s="90">
        <v>0</v>
      </c>
      <c r="M30" s="88">
        <v>0</v>
      </c>
      <c r="O30" s="98">
        <v>0</v>
      </c>
      <c r="P30" s="91">
        <v>0</v>
      </c>
    </row>
    <row r="31" spans="1:16">
      <c r="A31" s="106" t="s">
        <v>42</v>
      </c>
      <c r="B31" s="107" t="s">
        <v>43</v>
      </c>
      <c r="C31" s="103"/>
      <c r="D31" s="96" t="s">
        <v>931</v>
      </c>
      <c r="E31" s="92">
        <v>0</v>
      </c>
      <c r="F31" s="87">
        <v>0</v>
      </c>
      <c r="H31" s="92">
        <v>0</v>
      </c>
      <c r="I31" s="92">
        <v>0</v>
      </c>
      <c r="J31" s="92">
        <v>0</v>
      </c>
      <c r="L31" s="90">
        <v>0</v>
      </c>
      <c r="M31" s="88">
        <v>0</v>
      </c>
      <c r="O31" s="98">
        <v>0</v>
      </c>
      <c r="P31" s="91">
        <v>0</v>
      </c>
    </row>
    <row r="32" spans="1:16">
      <c r="A32" s="106" t="s">
        <v>44</v>
      </c>
      <c r="B32" s="107" t="s">
        <v>45</v>
      </c>
      <c r="C32" s="103"/>
      <c r="D32" s="96" t="s">
        <v>931</v>
      </c>
      <c r="E32" s="92">
        <v>0</v>
      </c>
      <c r="F32" s="87">
        <v>0</v>
      </c>
      <c r="H32" s="92">
        <v>0</v>
      </c>
      <c r="I32" s="92">
        <v>0</v>
      </c>
      <c r="J32" s="92">
        <v>0</v>
      </c>
      <c r="L32" s="90">
        <v>0</v>
      </c>
      <c r="M32" s="88">
        <v>0</v>
      </c>
      <c r="O32" s="98">
        <v>0</v>
      </c>
      <c r="P32" s="91">
        <v>0</v>
      </c>
    </row>
    <row r="33" spans="1:16">
      <c r="A33" s="105" t="s">
        <v>46</v>
      </c>
      <c r="B33" s="98" t="s">
        <v>47</v>
      </c>
      <c r="C33" s="103" t="s">
        <v>527</v>
      </c>
      <c r="D33" s="96" t="s">
        <v>528</v>
      </c>
      <c r="E33" s="92">
        <v>700055</v>
      </c>
      <c r="F33" s="87">
        <v>578943</v>
      </c>
      <c r="H33" s="92">
        <v>0</v>
      </c>
      <c r="I33" s="88">
        <v>7427.1532846715327</v>
      </c>
      <c r="J33" s="89">
        <v>-7427.1532846715327</v>
      </c>
      <c r="L33" s="90">
        <v>80</v>
      </c>
      <c r="M33" s="88">
        <v>7427.1532846715327</v>
      </c>
      <c r="O33" s="98">
        <v>0</v>
      </c>
      <c r="P33" s="91">
        <v>0</v>
      </c>
    </row>
    <row r="34" spans="1:16">
      <c r="A34" s="105" t="s">
        <v>46</v>
      </c>
      <c r="B34" s="98" t="s">
        <v>47</v>
      </c>
      <c r="C34" s="103" t="s">
        <v>524</v>
      </c>
      <c r="D34" s="96" t="s">
        <v>525</v>
      </c>
      <c r="E34" s="92">
        <v>700055</v>
      </c>
      <c r="F34" s="87">
        <v>578943</v>
      </c>
      <c r="H34" s="92">
        <v>5370.05</v>
      </c>
      <c r="I34" s="88">
        <v>33143.671532846718</v>
      </c>
      <c r="J34" s="89">
        <v>-27773.621532846719</v>
      </c>
      <c r="L34" s="90">
        <v>357</v>
      </c>
      <c r="M34" s="88">
        <v>33143.671532846718</v>
      </c>
      <c r="O34" s="98">
        <v>21</v>
      </c>
      <c r="P34" s="91">
        <v>5370.05</v>
      </c>
    </row>
    <row r="35" spans="1:16">
      <c r="A35" s="105" t="s">
        <v>46</v>
      </c>
      <c r="B35" s="98" t="s">
        <v>47</v>
      </c>
      <c r="C35" s="103" t="s">
        <v>526</v>
      </c>
      <c r="D35" s="96" t="s">
        <v>511</v>
      </c>
      <c r="E35" s="92">
        <v>700055</v>
      </c>
      <c r="F35" s="87">
        <v>578943</v>
      </c>
      <c r="H35" s="92">
        <v>6137.2</v>
      </c>
      <c r="I35" s="88">
        <v>10305.175182481753</v>
      </c>
      <c r="J35" s="89">
        <v>-4167.9751824817531</v>
      </c>
      <c r="L35" s="90">
        <v>111</v>
      </c>
      <c r="M35" s="88">
        <v>10305.175182481753</v>
      </c>
      <c r="O35" s="98">
        <v>24</v>
      </c>
      <c r="P35" s="91">
        <v>6137.2</v>
      </c>
    </row>
    <row r="36" spans="1:16">
      <c r="A36" s="106" t="s">
        <v>48</v>
      </c>
      <c r="B36" s="107" t="s">
        <v>49</v>
      </c>
      <c r="C36" s="103"/>
      <c r="D36" s="96" t="s">
        <v>931</v>
      </c>
      <c r="E36" s="92">
        <v>0</v>
      </c>
      <c r="F36" s="87">
        <v>0</v>
      </c>
      <c r="H36" s="92">
        <v>0</v>
      </c>
      <c r="I36" s="92">
        <v>0</v>
      </c>
      <c r="J36" s="92">
        <v>0</v>
      </c>
      <c r="L36" s="90">
        <v>0</v>
      </c>
      <c r="M36" s="88">
        <v>0</v>
      </c>
      <c r="O36" s="98">
        <v>0</v>
      </c>
      <c r="P36" s="91">
        <v>0</v>
      </c>
    </row>
    <row r="37" spans="1:16">
      <c r="A37" s="106" t="s">
        <v>50</v>
      </c>
      <c r="B37" s="107" t="s">
        <v>51</v>
      </c>
      <c r="C37" s="103"/>
      <c r="D37" s="96" t="s">
        <v>931</v>
      </c>
      <c r="E37" s="92">
        <v>0</v>
      </c>
      <c r="F37" s="87">
        <v>0</v>
      </c>
      <c r="H37" s="92">
        <v>0</v>
      </c>
      <c r="I37" s="92">
        <v>0</v>
      </c>
      <c r="J37" s="92">
        <v>0</v>
      </c>
      <c r="L37" s="90">
        <v>0</v>
      </c>
      <c r="M37" s="88">
        <v>0</v>
      </c>
      <c r="O37" s="98">
        <v>0</v>
      </c>
      <c r="P37" s="91">
        <v>0</v>
      </c>
    </row>
    <row r="38" spans="1:16">
      <c r="A38" s="106" t="s">
        <v>52</v>
      </c>
      <c r="B38" s="107" t="s">
        <v>53</v>
      </c>
      <c r="C38" s="103"/>
      <c r="D38" s="96" t="s">
        <v>931</v>
      </c>
      <c r="E38" s="92">
        <v>0</v>
      </c>
      <c r="F38" s="87">
        <v>0</v>
      </c>
      <c r="H38" s="92">
        <v>0</v>
      </c>
      <c r="I38" s="92">
        <v>0</v>
      </c>
      <c r="J38" s="92">
        <v>0</v>
      </c>
      <c r="L38" s="90">
        <v>0</v>
      </c>
      <c r="M38" s="88">
        <v>0</v>
      </c>
      <c r="O38" s="98">
        <v>0</v>
      </c>
      <c r="P38" s="91">
        <v>0</v>
      </c>
    </row>
    <row r="39" spans="1:16">
      <c r="A39" s="106" t="s">
        <v>54</v>
      </c>
      <c r="B39" s="107" t="s">
        <v>55</v>
      </c>
      <c r="C39" s="103"/>
      <c r="D39" s="96" t="s">
        <v>931</v>
      </c>
      <c r="E39" s="92">
        <v>0</v>
      </c>
      <c r="F39" s="87">
        <v>0</v>
      </c>
      <c r="H39" s="92">
        <v>0</v>
      </c>
      <c r="I39" s="92">
        <v>0</v>
      </c>
      <c r="J39" s="92">
        <v>0</v>
      </c>
      <c r="L39" s="90">
        <v>0</v>
      </c>
      <c r="M39" s="88">
        <v>0</v>
      </c>
      <c r="O39" s="98">
        <v>0</v>
      </c>
      <c r="P39" s="91">
        <v>0</v>
      </c>
    </row>
    <row r="40" spans="1:16">
      <c r="A40" s="106" t="s">
        <v>56</v>
      </c>
      <c r="B40" s="107" t="s">
        <v>57</v>
      </c>
      <c r="C40" s="103"/>
      <c r="D40" s="96" t="s">
        <v>931</v>
      </c>
      <c r="E40" s="92">
        <v>0</v>
      </c>
      <c r="F40" s="87">
        <v>0</v>
      </c>
      <c r="H40" s="92">
        <v>0</v>
      </c>
      <c r="I40" s="92">
        <v>0</v>
      </c>
      <c r="J40" s="92">
        <v>0</v>
      </c>
      <c r="L40" s="90">
        <v>0</v>
      </c>
      <c r="M40" s="88">
        <v>0</v>
      </c>
      <c r="O40" s="98">
        <v>0</v>
      </c>
      <c r="P40" s="91">
        <v>0</v>
      </c>
    </row>
    <row r="41" spans="1:16">
      <c r="A41" s="106" t="s">
        <v>58</v>
      </c>
      <c r="B41" s="107" t="s">
        <v>59</v>
      </c>
      <c r="C41" s="103"/>
      <c r="D41" s="96" t="s">
        <v>931</v>
      </c>
      <c r="E41" s="92">
        <v>0</v>
      </c>
      <c r="F41" s="87">
        <v>0</v>
      </c>
      <c r="H41" s="92">
        <v>0</v>
      </c>
      <c r="I41" s="92">
        <v>0</v>
      </c>
      <c r="J41" s="92">
        <v>0</v>
      </c>
      <c r="L41" s="90">
        <v>0</v>
      </c>
      <c r="M41" s="88">
        <v>0</v>
      </c>
      <c r="O41" s="98">
        <v>0</v>
      </c>
      <c r="P41" s="91">
        <v>0</v>
      </c>
    </row>
    <row r="42" spans="1:16">
      <c r="A42" s="106" t="s">
        <v>60</v>
      </c>
      <c r="B42" s="107" t="s">
        <v>61</v>
      </c>
      <c r="C42" s="103"/>
      <c r="D42" s="96" t="s">
        <v>931</v>
      </c>
      <c r="E42" s="92">
        <v>0</v>
      </c>
      <c r="F42" s="87">
        <v>0</v>
      </c>
      <c r="H42" s="92">
        <v>0</v>
      </c>
      <c r="I42" s="92">
        <v>0</v>
      </c>
      <c r="J42" s="92">
        <v>0</v>
      </c>
      <c r="L42" s="90">
        <v>0</v>
      </c>
      <c r="M42" s="88">
        <v>0</v>
      </c>
      <c r="O42" s="98">
        <v>0</v>
      </c>
      <c r="P42" s="91">
        <v>0</v>
      </c>
    </row>
    <row r="43" spans="1:16">
      <c r="A43" s="106" t="s">
        <v>62</v>
      </c>
      <c r="B43" s="107" t="s">
        <v>63</v>
      </c>
      <c r="C43" s="103"/>
      <c r="D43" s="96" t="s">
        <v>931</v>
      </c>
      <c r="E43" s="92">
        <v>0</v>
      </c>
      <c r="F43" s="87">
        <v>0</v>
      </c>
      <c r="H43" s="92">
        <v>0</v>
      </c>
      <c r="I43" s="92">
        <v>0</v>
      </c>
      <c r="J43" s="92">
        <v>0</v>
      </c>
      <c r="L43" s="90">
        <v>0</v>
      </c>
      <c r="M43" s="88">
        <v>0</v>
      </c>
      <c r="O43" s="98">
        <v>0</v>
      </c>
      <c r="P43" s="91">
        <v>0</v>
      </c>
    </row>
    <row r="44" spans="1:16">
      <c r="A44" s="105" t="s">
        <v>64</v>
      </c>
      <c r="B44" s="98" t="s">
        <v>65</v>
      </c>
      <c r="C44" s="103" t="s">
        <v>529</v>
      </c>
      <c r="D44" s="96" t="s">
        <v>530</v>
      </c>
      <c r="E44" s="92">
        <v>106680</v>
      </c>
      <c r="F44" s="87">
        <v>88224</v>
      </c>
      <c r="H44" s="92">
        <v>21560.340000000004</v>
      </c>
      <c r="I44" s="88">
        <v>36318</v>
      </c>
      <c r="J44" s="89">
        <v>-14757.659999999996</v>
      </c>
      <c r="L44" s="90">
        <v>431</v>
      </c>
      <c r="M44" s="88">
        <v>36318</v>
      </c>
      <c r="O44" s="98">
        <v>87</v>
      </c>
      <c r="P44" s="91">
        <v>21560.340000000004</v>
      </c>
    </row>
    <row r="45" spans="1:16">
      <c r="A45" s="106" t="s">
        <v>66</v>
      </c>
      <c r="B45" s="107" t="s">
        <v>67</v>
      </c>
      <c r="C45" s="103"/>
      <c r="D45" s="96" t="s">
        <v>931</v>
      </c>
      <c r="E45" s="92">
        <v>0</v>
      </c>
      <c r="F45" s="87">
        <v>0</v>
      </c>
      <c r="H45" s="92">
        <v>0</v>
      </c>
      <c r="I45" s="92">
        <v>0</v>
      </c>
      <c r="J45" s="92">
        <v>0</v>
      </c>
      <c r="L45" s="90">
        <v>0</v>
      </c>
      <c r="M45" s="88">
        <v>0</v>
      </c>
      <c r="O45" s="98">
        <v>0</v>
      </c>
      <c r="P45" s="91">
        <v>0</v>
      </c>
    </row>
    <row r="46" spans="1:16">
      <c r="A46" s="105" t="s">
        <v>68</v>
      </c>
      <c r="B46" s="98" t="s">
        <v>69</v>
      </c>
      <c r="C46" s="103" t="s">
        <v>531</v>
      </c>
      <c r="D46" s="96" t="s">
        <v>532</v>
      </c>
      <c r="E46" s="92">
        <v>212634</v>
      </c>
      <c r="F46" s="87">
        <v>175847</v>
      </c>
      <c r="H46" s="92">
        <v>5997.9</v>
      </c>
      <c r="I46" s="88">
        <v>13836</v>
      </c>
      <c r="J46" s="89">
        <v>-7838.1</v>
      </c>
      <c r="L46" s="90">
        <v>124</v>
      </c>
      <c r="M46" s="88">
        <v>13836</v>
      </c>
      <c r="O46" s="98">
        <v>22</v>
      </c>
      <c r="P46" s="91">
        <v>5997.9</v>
      </c>
    </row>
    <row r="47" spans="1:16">
      <c r="A47" s="106" t="s">
        <v>70</v>
      </c>
      <c r="B47" s="107" t="s">
        <v>71</v>
      </c>
      <c r="C47" s="103"/>
      <c r="D47" s="96" t="s">
        <v>931</v>
      </c>
      <c r="E47" s="92">
        <v>0</v>
      </c>
      <c r="F47" s="87">
        <v>0</v>
      </c>
      <c r="H47" s="92">
        <v>0</v>
      </c>
      <c r="I47" s="92">
        <v>0</v>
      </c>
      <c r="J47" s="92">
        <v>0</v>
      </c>
      <c r="L47" s="90">
        <v>0</v>
      </c>
      <c r="M47" s="88">
        <v>0</v>
      </c>
      <c r="O47" s="98">
        <v>0</v>
      </c>
      <c r="P47" s="91">
        <v>0</v>
      </c>
    </row>
    <row r="48" spans="1:16">
      <c r="A48" s="106" t="s">
        <v>72</v>
      </c>
      <c r="B48" s="107" t="s">
        <v>73</v>
      </c>
      <c r="C48" s="103"/>
      <c r="D48" s="96" t="s">
        <v>931</v>
      </c>
      <c r="E48" s="92">
        <v>0</v>
      </c>
      <c r="F48" s="87">
        <v>0</v>
      </c>
      <c r="H48" s="92">
        <v>0</v>
      </c>
      <c r="I48" s="92">
        <v>0</v>
      </c>
      <c r="J48" s="92">
        <v>0</v>
      </c>
      <c r="L48" s="90">
        <v>0</v>
      </c>
      <c r="M48" s="88">
        <v>0</v>
      </c>
      <c r="O48" s="98">
        <v>0</v>
      </c>
      <c r="P48" s="91">
        <v>0</v>
      </c>
    </row>
    <row r="49" spans="1:16">
      <c r="A49" s="106" t="s">
        <v>74</v>
      </c>
      <c r="B49" s="107" t="s">
        <v>75</v>
      </c>
      <c r="C49" s="103"/>
      <c r="D49" s="96" t="s">
        <v>931</v>
      </c>
      <c r="E49" s="92">
        <v>0</v>
      </c>
      <c r="F49" s="87">
        <v>0</v>
      </c>
      <c r="H49" s="92">
        <v>0</v>
      </c>
      <c r="I49" s="92">
        <v>0</v>
      </c>
      <c r="J49" s="92">
        <v>0</v>
      </c>
      <c r="L49" s="90">
        <v>0</v>
      </c>
      <c r="M49" s="88">
        <v>0</v>
      </c>
      <c r="O49" s="98">
        <v>0</v>
      </c>
      <c r="P49" s="91">
        <v>0</v>
      </c>
    </row>
    <row r="50" spans="1:16">
      <c r="A50" s="106" t="s">
        <v>76</v>
      </c>
      <c r="B50" s="107" t="s">
        <v>77</v>
      </c>
      <c r="C50" s="103"/>
      <c r="D50" s="96" t="s">
        <v>931</v>
      </c>
      <c r="E50" s="92">
        <v>0</v>
      </c>
      <c r="F50" s="87">
        <v>0</v>
      </c>
      <c r="H50" s="92">
        <v>0</v>
      </c>
      <c r="I50" s="92">
        <v>0</v>
      </c>
      <c r="J50" s="92">
        <v>0</v>
      </c>
      <c r="L50" s="90">
        <v>0</v>
      </c>
      <c r="M50" s="88">
        <v>0</v>
      </c>
      <c r="O50" s="98">
        <v>0</v>
      </c>
      <c r="P50" s="91">
        <v>0</v>
      </c>
    </row>
    <row r="51" spans="1:16">
      <c r="A51" s="105" t="s">
        <v>78</v>
      </c>
      <c r="B51" s="98" t="s">
        <v>79</v>
      </c>
      <c r="C51" s="103" t="s">
        <v>535</v>
      </c>
      <c r="D51" s="96" t="s">
        <v>536</v>
      </c>
      <c r="E51" s="92">
        <v>59594</v>
      </c>
      <c r="F51" s="87">
        <v>49284</v>
      </c>
      <c r="H51" s="92">
        <v>6383.94</v>
      </c>
      <c r="I51" s="88">
        <v>13103.353293413173</v>
      </c>
      <c r="J51" s="89">
        <v>-6719.4132934131731</v>
      </c>
      <c r="L51" s="90">
        <v>180</v>
      </c>
      <c r="M51" s="88">
        <v>13103.353293413173</v>
      </c>
      <c r="O51" s="98">
        <v>25</v>
      </c>
      <c r="P51" s="91">
        <v>6383.94</v>
      </c>
    </row>
    <row r="52" spans="1:16">
      <c r="A52" s="105" t="s">
        <v>78</v>
      </c>
      <c r="B52" s="98" t="s">
        <v>79</v>
      </c>
      <c r="C52" s="103" t="s">
        <v>533</v>
      </c>
      <c r="D52" s="96" t="s">
        <v>534</v>
      </c>
      <c r="E52" s="92">
        <v>59594</v>
      </c>
      <c r="F52" s="87">
        <v>49284</v>
      </c>
      <c r="H52" s="92">
        <v>6894.65</v>
      </c>
      <c r="I52" s="88">
        <v>10191.497005988023</v>
      </c>
      <c r="J52" s="89">
        <v>-3296.8470059880237</v>
      </c>
      <c r="L52" s="90">
        <v>140</v>
      </c>
      <c r="M52" s="88">
        <v>10191.497005988023</v>
      </c>
      <c r="O52" s="98">
        <v>27</v>
      </c>
      <c r="P52" s="91">
        <v>6894.65</v>
      </c>
    </row>
    <row r="53" spans="1:16">
      <c r="A53" s="105" t="s">
        <v>78</v>
      </c>
      <c r="B53" s="98" t="s">
        <v>79</v>
      </c>
      <c r="C53" s="103" t="s">
        <v>537</v>
      </c>
      <c r="D53" s="96" t="s">
        <v>538</v>
      </c>
      <c r="E53" s="92">
        <v>59594</v>
      </c>
      <c r="F53" s="87">
        <v>49284</v>
      </c>
      <c r="H53" s="92">
        <v>1021.43</v>
      </c>
      <c r="I53" s="88">
        <v>1019.1497005988024</v>
      </c>
      <c r="J53" s="89">
        <v>2.280299401197567</v>
      </c>
      <c r="L53" s="90">
        <v>14</v>
      </c>
      <c r="M53" s="88">
        <v>1019.1497005988024</v>
      </c>
      <c r="O53" s="98">
        <v>4</v>
      </c>
      <c r="P53" s="91">
        <v>1021.43</v>
      </c>
    </row>
    <row r="54" spans="1:16">
      <c r="A54" s="106" t="s">
        <v>80</v>
      </c>
      <c r="B54" s="107" t="s">
        <v>81</v>
      </c>
      <c r="C54" s="103"/>
      <c r="D54" s="96" t="s">
        <v>931</v>
      </c>
      <c r="E54" s="92">
        <v>0</v>
      </c>
      <c r="F54" s="87">
        <v>0</v>
      </c>
      <c r="H54" s="92">
        <v>0</v>
      </c>
      <c r="I54" s="92">
        <v>0</v>
      </c>
      <c r="J54" s="92">
        <v>0</v>
      </c>
      <c r="L54" s="90">
        <v>0</v>
      </c>
      <c r="M54" s="88">
        <v>0</v>
      </c>
      <c r="O54" s="98">
        <v>0</v>
      </c>
      <c r="P54" s="91">
        <v>0</v>
      </c>
    </row>
    <row r="55" spans="1:16">
      <c r="A55" s="106" t="s">
        <v>82</v>
      </c>
      <c r="B55" s="107" t="s">
        <v>83</v>
      </c>
      <c r="C55" s="103"/>
      <c r="D55" s="96" t="s">
        <v>931</v>
      </c>
      <c r="E55" s="92">
        <v>0</v>
      </c>
      <c r="F55" s="87">
        <v>0</v>
      </c>
      <c r="H55" s="92">
        <v>0</v>
      </c>
      <c r="I55" s="92">
        <v>0</v>
      </c>
      <c r="J55" s="92">
        <v>0</v>
      </c>
      <c r="L55" s="90">
        <v>0</v>
      </c>
      <c r="M55" s="88">
        <v>0</v>
      </c>
      <c r="O55" s="98">
        <v>0</v>
      </c>
      <c r="P55" s="91">
        <v>0</v>
      </c>
    </row>
    <row r="56" spans="1:16">
      <c r="A56" s="105" t="s">
        <v>84</v>
      </c>
      <c r="B56" s="98" t="s">
        <v>85</v>
      </c>
      <c r="C56" s="103" t="s">
        <v>539</v>
      </c>
      <c r="D56" s="96" t="s">
        <v>540</v>
      </c>
      <c r="E56" s="92">
        <v>26054</v>
      </c>
      <c r="F56" s="87">
        <v>21547</v>
      </c>
      <c r="H56" s="92">
        <v>2418.4899999999998</v>
      </c>
      <c r="I56" s="88">
        <v>4510</v>
      </c>
      <c r="J56" s="89">
        <v>-2091.5100000000002</v>
      </c>
      <c r="L56" s="90">
        <v>45</v>
      </c>
      <c r="M56" s="88">
        <v>4510</v>
      </c>
      <c r="O56" s="98">
        <v>11</v>
      </c>
      <c r="P56" s="91">
        <v>2418.4899999999998</v>
      </c>
    </row>
    <row r="57" spans="1:16">
      <c r="A57" s="106" t="s">
        <v>86</v>
      </c>
      <c r="B57" s="107" t="s">
        <v>87</v>
      </c>
      <c r="C57" s="103"/>
      <c r="D57" s="96" t="s">
        <v>931</v>
      </c>
      <c r="E57" s="92">
        <v>0</v>
      </c>
      <c r="F57" s="87">
        <v>0</v>
      </c>
      <c r="H57" s="92">
        <v>0</v>
      </c>
      <c r="I57" s="92">
        <v>0</v>
      </c>
      <c r="J57" s="92">
        <v>0</v>
      </c>
      <c r="L57" s="90">
        <v>0</v>
      </c>
      <c r="M57" s="88">
        <v>0</v>
      </c>
      <c r="O57" s="98">
        <v>0</v>
      </c>
      <c r="P57" s="91">
        <v>0</v>
      </c>
    </row>
    <row r="58" spans="1:16">
      <c r="A58" s="106" t="s">
        <v>88</v>
      </c>
      <c r="B58" s="107" t="s">
        <v>89</v>
      </c>
      <c r="C58" s="103"/>
      <c r="D58" s="96" t="s">
        <v>931</v>
      </c>
      <c r="E58" s="92">
        <v>0</v>
      </c>
      <c r="F58" s="87">
        <v>0</v>
      </c>
      <c r="H58" s="92">
        <v>0</v>
      </c>
      <c r="I58" s="92">
        <v>0</v>
      </c>
      <c r="J58" s="92">
        <v>0</v>
      </c>
      <c r="L58" s="90">
        <v>0</v>
      </c>
      <c r="M58" s="88">
        <v>0</v>
      </c>
      <c r="O58" s="98">
        <v>0</v>
      </c>
      <c r="P58" s="91">
        <v>0</v>
      </c>
    </row>
    <row r="59" spans="1:16">
      <c r="A59" s="105" t="s">
        <v>90</v>
      </c>
      <c r="B59" s="98" t="s">
        <v>91</v>
      </c>
      <c r="C59" s="103" t="s">
        <v>541</v>
      </c>
      <c r="D59" s="96" t="s">
        <v>511</v>
      </c>
      <c r="E59" s="92">
        <v>102599</v>
      </c>
      <c r="F59" s="87">
        <v>84849</v>
      </c>
      <c r="H59" s="92">
        <v>0</v>
      </c>
      <c r="I59" s="88">
        <v>2828</v>
      </c>
      <c r="J59" s="89">
        <v>-2828</v>
      </c>
      <c r="L59" s="90">
        <v>20</v>
      </c>
      <c r="M59" s="88">
        <v>2828</v>
      </c>
      <c r="O59" s="98">
        <v>0</v>
      </c>
      <c r="P59" s="91">
        <v>0</v>
      </c>
    </row>
    <row r="60" spans="1:16">
      <c r="A60" s="106" t="s">
        <v>92</v>
      </c>
      <c r="B60" s="107" t="s">
        <v>93</v>
      </c>
      <c r="C60" s="103"/>
      <c r="D60" s="96" t="s">
        <v>931</v>
      </c>
      <c r="E60" s="92">
        <v>0</v>
      </c>
      <c r="F60" s="87">
        <v>0</v>
      </c>
      <c r="H60" s="92">
        <v>0</v>
      </c>
      <c r="I60" s="92">
        <v>0</v>
      </c>
      <c r="J60" s="92">
        <v>0</v>
      </c>
      <c r="L60" s="90">
        <v>0</v>
      </c>
      <c r="M60" s="88">
        <v>0</v>
      </c>
      <c r="O60" s="98">
        <v>0</v>
      </c>
      <c r="P60" s="91">
        <v>0</v>
      </c>
    </row>
    <row r="61" spans="1:16">
      <c r="A61" s="106" t="s">
        <v>94</v>
      </c>
      <c r="B61" s="107" t="s">
        <v>95</v>
      </c>
      <c r="C61" s="103"/>
      <c r="D61" s="96" t="s">
        <v>931</v>
      </c>
      <c r="E61" s="92">
        <v>0</v>
      </c>
      <c r="F61" s="87">
        <v>0</v>
      </c>
      <c r="H61" s="92">
        <v>0</v>
      </c>
      <c r="I61" s="92">
        <v>0</v>
      </c>
      <c r="J61" s="92">
        <v>0</v>
      </c>
      <c r="L61" s="90">
        <v>0</v>
      </c>
      <c r="M61" s="88">
        <v>0</v>
      </c>
      <c r="O61" s="98">
        <v>0</v>
      </c>
      <c r="P61" s="91">
        <v>0</v>
      </c>
    </row>
    <row r="62" spans="1:16">
      <c r="A62" s="106" t="s">
        <v>96</v>
      </c>
      <c r="B62" s="107" t="s">
        <v>97</v>
      </c>
      <c r="C62" s="103"/>
      <c r="D62" s="96" t="s">
        <v>931</v>
      </c>
      <c r="E62" s="92">
        <v>0</v>
      </c>
      <c r="F62" s="87">
        <v>0</v>
      </c>
      <c r="H62" s="92">
        <v>0</v>
      </c>
      <c r="I62" s="92">
        <v>0</v>
      </c>
      <c r="J62" s="92">
        <v>0</v>
      </c>
      <c r="L62" s="90">
        <v>0</v>
      </c>
      <c r="M62" s="88">
        <v>0</v>
      </c>
      <c r="O62" s="98">
        <v>0</v>
      </c>
      <c r="P62" s="91">
        <v>0</v>
      </c>
    </row>
    <row r="63" spans="1:16">
      <c r="A63" s="106" t="s">
        <v>98</v>
      </c>
      <c r="B63" s="107" t="s">
        <v>99</v>
      </c>
      <c r="C63" s="103"/>
      <c r="D63" s="96" t="s">
        <v>931</v>
      </c>
      <c r="E63" s="92">
        <v>0</v>
      </c>
      <c r="F63" s="87">
        <v>0</v>
      </c>
      <c r="H63" s="92">
        <v>0</v>
      </c>
      <c r="I63" s="92">
        <v>0</v>
      </c>
      <c r="J63" s="92">
        <v>0</v>
      </c>
      <c r="L63" s="90">
        <v>0</v>
      </c>
      <c r="M63" s="88">
        <v>0</v>
      </c>
      <c r="O63" s="98">
        <v>0</v>
      </c>
      <c r="P63" s="91">
        <v>0</v>
      </c>
    </row>
    <row r="64" spans="1:16">
      <c r="A64" s="105" t="s">
        <v>100</v>
      </c>
      <c r="B64" s="98" t="s">
        <v>101</v>
      </c>
      <c r="C64" s="103" t="s">
        <v>542</v>
      </c>
      <c r="D64" s="96" t="s">
        <v>543</v>
      </c>
      <c r="E64" s="92">
        <v>57509</v>
      </c>
      <c r="F64" s="87">
        <v>47560</v>
      </c>
      <c r="H64" s="92">
        <v>0</v>
      </c>
      <c r="I64" s="88">
        <v>2026</v>
      </c>
      <c r="J64" s="89">
        <v>-2026</v>
      </c>
      <c r="L64" s="90">
        <v>17</v>
      </c>
      <c r="M64" s="88">
        <v>2026</v>
      </c>
      <c r="O64" s="98">
        <v>0</v>
      </c>
      <c r="P64" s="91">
        <v>0</v>
      </c>
    </row>
    <row r="65" spans="1:16">
      <c r="A65" s="106" t="s">
        <v>102</v>
      </c>
      <c r="B65" s="107" t="s">
        <v>103</v>
      </c>
      <c r="C65" s="103"/>
      <c r="D65" s="96" t="s">
        <v>931</v>
      </c>
      <c r="E65" s="92">
        <v>0</v>
      </c>
      <c r="F65" s="87">
        <v>0</v>
      </c>
      <c r="H65" s="92">
        <v>0</v>
      </c>
      <c r="I65" s="92">
        <v>0</v>
      </c>
      <c r="J65" s="92">
        <v>0</v>
      </c>
      <c r="L65" s="90">
        <v>0</v>
      </c>
      <c r="M65" s="88">
        <v>0</v>
      </c>
      <c r="O65" s="98">
        <v>0</v>
      </c>
      <c r="P65" s="91">
        <v>0</v>
      </c>
    </row>
    <row r="66" spans="1:16">
      <c r="A66" s="106" t="s">
        <v>104</v>
      </c>
      <c r="B66" s="107" t="s">
        <v>105</v>
      </c>
      <c r="C66" s="103"/>
      <c r="D66" s="96" t="s">
        <v>931</v>
      </c>
      <c r="E66" s="92">
        <v>0</v>
      </c>
      <c r="F66" s="87">
        <v>0</v>
      </c>
      <c r="H66" s="92">
        <v>0</v>
      </c>
      <c r="I66" s="92">
        <v>0</v>
      </c>
      <c r="J66" s="92">
        <v>0</v>
      </c>
      <c r="L66" s="90">
        <v>0</v>
      </c>
      <c r="M66" s="88">
        <v>0</v>
      </c>
      <c r="O66" s="98">
        <v>0</v>
      </c>
      <c r="P66" s="91">
        <v>0</v>
      </c>
    </row>
    <row r="67" spans="1:16">
      <c r="A67" s="105" t="s">
        <v>106</v>
      </c>
      <c r="B67" s="98" t="s">
        <v>107</v>
      </c>
      <c r="C67" s="103" t="s">
        <v>544</v>
      </c>
      <c r="D67" s="96" t="s">
        <v>545</v>
      </c>
      <c r="E67" s="92">
        <v>25393</v>
      </c>
      <c r="F67" s="87">
        <v>21000</v>
      </c>
      <c r="H67" s="92">
        <v>1000</v>
      </c>
      <c r="I67" s="88">
        <v>2169</v>
      </c>
      <c r="J67" s="89">
        <v>-1169</v>
      </c>
      <c r="L67" s="90">
        <v>22</v>
      </c>
      <c r="M67" s="88">
        <v>2169</v>
      </c>
      <c r="O67" s="98">
        <v>3</v>
      </c>
      <c r="P67" s="91">
        <v>1000</v>
      </c>
    </row>
    <row r="68" spans="1:16">
      <c r="A68" s="105" t="s">
        <v>108</v>
      </c>
      <c r="B68" s="98" t="s">
        <v>109</v>
      </c>
      <c r="C68" s="103" t="s">
        <v>546</v>
      </c>
      <c r="D68" s="96" t="s">
        <v>547</v>
      </c>
      <c r="E68" s="92">
        <v>43816</v>
      </c>
      <c r="F68" s="87">
        <v>36236</v>
      </c>
      <c r="H68" s="92">
        <v>1927.43</v>
      </c>
      <c r="I68" s="88">
        <v>4611.833333333333</v>
      </c>
      <c r="J68" s="89">
        <v>-2684.4033333333327</v>
      </c>
      <c r="L68" s="90">
        <v>42</v>
      </c>
      <c r="M68" s="88">
        <v>4611.833333333333</v>
      </c>
      <c r="O68" s="98">
        <v>5</v>
      </c>
      <c r="P68" s="91">
        <v>1927.43</v>
      </c>
    </row>
    <row r="69" spans="1:16">
      <c r="A69" s="105" t="s">
        <v>108</v>
      </c>
      <c r="B69" s="98" t="s">
        <v>109</v>
      </c>
      <c r="C69" s="103" t="s">
        <v>548</v>
      </c>
      <c r="D69" s="96" t="s">
        <v>549</v>
      </c>
      <c r="E69" s="92">
        <v>43816</v>
      </c>
      <c r="F69" s="87">
        <v>36236</v>
      </c>
      <c r="H69" s="92">
        <v>1541.94</v>
      </c>
      <c r="I69" s="88">
        <v>3294.1666666666665</v>
      </c>
      <c r="J69" s="89">
        <v>-1752.2266666666665</v>
      </c>
      <c r="L69" s="90">
        <v>30</v>
      </c>
      <c r="M69" s="88">
        <v>3294.1666666666665</v>
      </c>
      <c r="O69" s="98">
        <v>4</v>
      </c>
      <c r="P69" s="91">
        <v>1541.94</v>
      </c>
    </row>
    <row r="70" spans="1:16">
      <c r="A70" s="106" t="s">
        <v>110</v>
      </c>
      <c r="B70" s="107" t="s">
        <v>111</v>
      </c>
      <c r="C70" s="103"/>
      <c r="D70" s="96" t="s">
        <v>931</v>
      </c>
      <c r="E70" s="92">
        <v>0</v>
      </c>
      <c r="F70" s="87">
        <v>0</v>
      </c>
      <c r="H70" s="92">
        <v>0</v>
      </c>
      <c r="I70" s="92">
        <v>0</v>
      </c>
      <c r="J70" s="92">
        <v>0</v>
      </c>
      <c r="L70" s="90">
        <v>0</v>
      </c>
      <c r="M70" s="88">
        <v>0</v>
      </c>
      <c r="O70" s="98">
        <v>0</v>
      </c>
      <c r="P70" s="91">
        <v>0</v>
      </c>
    </row>
    <row r="71" spans="1:16">
      <c r="A71" s="105" t="s">
        <v>112</v>
      </c>
      <c r="B71" s="98" t="s">
        <v>113</v>
      </c>
      <c r="C71" s="103" t="s">
        <v>552</v>
      </c>
      <c r="D71" s="96" t="s">
        <v>553</v>
      </c>
      <c r="E71" s="92">
        <v>166988</v>
      </c>
      <c r="F71" s="87">
        <v>138098</v>
      </c>
      <c r="H71" s="92">
        <v>10163.08</v>
      </c>
      <c r="I71" s="88">
        <v>45910.472972972973</v>
      </c>
      <c r="J71" s="89">
        <v>-35747.392972972972</v>
      </c>
      <c r="L71" s="90">
        <v>375</v>
      </c>
      <c r="M71" s="88">
        <v>45910.472972972973</v>
      </c>
      <c r="O71" s="98">
        <v>34</v>
      </c>
      <c r="P71" s="91">
        <v>10163.08</v>
      </c>
    </row>
    <row r="72" spans="1:16">
      <c r="A72" s="105" t="s">
        <v>112</v>
      </c>
      <c r="B72" s="98" t="s">
        <v>113</v>
      </c>
      <c r="C72" s="103" t="s">
        <v>550</v>
      </c>
      <c r="D72" s="96" t="s">
        <v>551</v>
      </c>
      <c r="E72" s="92">
        <v>166988</v>
      </c>
      <c r="F72" s="87">
        <v>138098</v>
      </c>
      <c r="H72" s="92">
        <v>5380.46</v>
      </c>
      <c r="I72" s="88">
        <v>8447.5270270270266</v>
      </c>
      <c r="J72" s="89">
        <v>-3067.0670270270266</v>
      </c>
      <c r="L72" s="90">
        <v>69</v>
      </c>
      <c r="M72" s="88">
        <v>8447.5270270270266</v>
      </c>
      <c r="O72" s="98">
        <v>18</v>
      </c>
      <c r="P72" s="91">
        <v>5380.46</v>
      </c>
    </row>
    <row r="73" spans="1:16">
      <c r="A73" s="106" t="s">
        <v>114</v>
      </c>
      <c r="B73" s="107" t="s">
        <v>115</v>
      </c>
      <c r="C73" s="103"/>
      <c r="D73" s="96" t="s">
        <v>931</v>
      </c>
      <c r="E73" s="92">
        <v>0</v>
      </c>
      <c r="F73" s="87">
        <v>0</v>
      </c>
      <c r="H73" s="92">
        <v>0</v>
      </c>
      <c r="I73" s="92">
        <v>0</v>
      </c>
      <c r="J73" s="92">
        <v>0</v>
      </c>
      <c r="L73" s="90">
        <v>0</v>
      </c>
      <c r="M73" s="88">
        <v>0</v>
      </c>
      <c r="O73" s="98">
        <v>0</v>
      </c>
      <c r="P73" s="91">
        <v>0</v>
      </c>
    </row>
    <row r="74" spans="1:16">
      <c r="A74" s="106" t="s">
        <v>116</v>
      </c>
      <c r="B74" s="107" t="s">
        <v>117</v>
      </c>
      <c r="C74" s="103"/>
      <c r="D74" s="96" t="s">
        <v>931</v>
      </c>
      <c r="E74" s="92">
        <v>0</v>
      </c>
      <c r="F74" s="87">
        <v>0</v>
      </c>
      <c r="H74" s="92">
        <v>0</v>
      </c>
      <c r="I74" s="92">
        <v>0</v>
      </c>
      <c r="J74" s="92">
        <v>0</v>
      </c>
      <c r="L74" s="90">
        <v>0</v>
      </c>
      <c r="M74" s="88">
        <v>0</v>
      </c>
      <c r="O74" s="98">
        <v>0</v>
      </c>
      <c r="P74" s="91">
        <v>0</v>
      </c>
    </row>
    <row r="75" spans="1:16">
      <c r="A75" s="106" t="s">
        <v>118</v>
      </c>
      <c r="B75" s="107" t="s">
        <v>119</v>
      </c>
      <c r="C75" s="103"/>
      <c r="D75" s="96" t="s">
        <v>931</v>
      </c>
      <c r="E75" s="92">
        <v>0</v>
      </c>
      <c r="F75" s="87">
        <v>0</v>
      </c>
      <c r="H75" s="92">
        <v>0</v>
      </c>
      <c r="I75" s="92">
        <v>0</v>
      </c>
      <c r="J75" s="92">
        <v>0</v>
      </c>
      <c r="L75" s="90">
        <v>0</v>
      </c>
      <c r="M75" s="88">
        <v>0</v>
      </c>
      <c r="O75" s="98">
        <v>0</v>
      </c>
      <c r="P75" s="91">
        <v>0</v>
      </c>
    </row>
    <row r="76" spans="1:16">
      <c r="A76" s="106" t="s">
        <v>120</v>
      </c>
      <c r="B76" s="107" t="s">
        <v>121</v>
      </c>
      <c r="C76" s="103"/>
      <c r="D76" s="96" t="s">
        <v>931</v>
      </c>
      <c r="E76" s="92">
        <v>0</v>
      </c>
      <c r="F76" s="87">
        <v>0</v>
      </c>
      <c r="H76" s="92">
        <v>0</v>
      </c>
      <c r="I76" s="92">
        <v>0</v>
      </c>
      <c r="J76" s="92">
        <v>0</v>
      </c>
      <c r="L76" s="90">
        <v>0</v>
      </c>
      <c r="M76" s="88">
        <v>0</v>
      </c>
      <c r="O76" s="98">
        <v>0</v>
      </c>
      <c r="P76" s="91">
        <v>0</v>
      </c>
    </row>
    <row r="77" spans="1:16">
      <c r="A77" s="106" t="s">
        <v>122</v>
      </c>
      <c r="B77" s="107" t="s">
        <v>123</v>
      </c>
      <c r="C77" s="103"/>
      <c r="D77" s="96" t="s">
        <v>931</v>
      </c>
      <c r="E77" s="92">
        <v>0</v>
      </c>
      <c r="F77" s="87">
        <v>0</v>
      </c>
      <c r="H77" s="92">
        <v>0</v>
      </c>
      <c r="I77" s="92">
        <v>0</v>
      </c>
      <c r="J77" s="92">
        <v>0</v>
      </c>
      <c r="L77" s="90">
        <v>0</v>
      </c>
      <c r="M77" s="88">
        <v>0</v>
      </c>
      <c r="O77" s="98">
        <v>0</v>
      </c>
      <c r="P77" s="91">
        <v>0</v>
      </c>
    </row>
    <row r="78" spans="1:16">
      <c r="A78" s="106" t="s">
        <v>124</v>
      </c>
      <c r="B78" s="107" t="s">
        <v>125</v>
      </c>
      <c r="C78" s="103"/>
      <c r="D78" s="96" t="s">
        <v>931</v>
      </c>
      <c r="E78" s="92">
        <v>0</v>
      </c>
      <c r="F78" s="87">
        <v>0</v>
      </c>
      <c r="H78" s="92">
        <v>0</v>
      </c>
      <c r="I78" s="92">
        <v>0</v>
      </c>
      <c r="J78" s="92">
        <v>0</v>
      </c>
      <c r="L78" s="90">
        <v>0</v>
      </c>
      <c r="M78" s="88">
        <v>0</v>
      </c>
      <c r="O78" s="98">
        <v>0</v>
      </c>
      <c r="P78" s="91">
        <v>0</v>
      </c>
    </row>
    <row r="79" spans="1:16">
      <c r="A79" s="106" t="s">
        <v>126</v>
      </c>
      <c r="B79" s="107" t="s">
        <v>127</v>
      </c>
      <c r="C79" s="103"/>
      <c r="D79" s="96" t="s">
        <v>931</v>
      </c>
      <c r="E79" s="92">
        <v>0</v>
      </c>
      <c r="F79" s="87">
        <v>0</v>
      </c>
      <c r="H79" s="92">
        <v>0</v>
      </c>
      <c r="I79" s="92">
        <v>0</v>
      </c>
      <c r="J79" s="92">
        <v>0</v>
      </c>
      <c r="L79" s="90">
        <v>0</v>
      </c>
      <c r="M79" s="88">
        <v>0</v>
      </c>
      <c r="O79" s="98">
        <v>0</v>
      </c>
      <c r="P79" s="91">
        <v>0</v>
      </c>
    </row>
    <row r="80" spans="1:16">
      <c r="A80" s="106" t="s">
        <v>128</v>
      </c>
      <c r="B80" s="107" t="s">
        <v>129</v>
      </c>
      <c r="C80" s="103"/>
      <c r="D80" s="96" t="s">
        <v>931</v>
      </c>
      <c r="E80" s="92">
        <v>0</v>
      </c>
      <c r="F80" s="87">
        <v>0</v>
      </c>
      <c r="H80" s="92">
        <v>0</v>
      </c>
      <c r="I80" s="92">
        <v>0</v>
      </c>
      <c r="J80" s="92">
        <v>0</v>
      </c>
      <c r="L80" s="90">
        <v>0</v>
      </c>
      <c r="M80" s="88">
        <v>0</v>
      </c>
      <c r="O80" s="98">
        <v>0</v>
      </c>
      <c r="P80" s="91">
        <v>0</v>
      </c>
    </row>
    <row r="81" spans="1:16">
      <c r="A81" s="105" t="s">
        <v>130</v>
      </c>
      <c r="B81" s="98" t="s">
        <v>131</v>
      </c>
      <c r="C81" s="103" t="s">
        <v>554</v>
      </c>
      <c r="D81" s="96" t="s">
        <v>555</v>
      </c>
      <c r="E81" s="92">
        <v>1088283</v>
      </c>
      <c r="F81" s="87">
        <v>900006</v>
      </c>
      <c r="H81" s="92">
        <v>39401.18</v>
      </c>
      <c r="I81" s="88">
        <v>35733</v>
      </c>
      <c r="J81" s="89">
        <v>3668.1800000000003</v>
      </c>
      <c r="L81" s="90">
        <v>150</v>
      </c>
      <c r="M81" s="88">
        <v>35733</v>
      </c>
      <c r="O81" s="98">
        <v>114</v>
      </c>
      <c r="P81" s="91">
        <v>39401.18</v>
      </c>
    </row>
    <row r="82" spans="1:16">
      <c r="A82" s="106" t="s">
        <v>132</v>
      </c>
      <c r="B82" s="107" t="s">
        <v>133</v>
      </c>
      <c r="C82" s="103"/>
      <c r="D82" s="96" t="s">
        <v>931</v>
      </c>
      <c r="E82" s="92">
        <v>0</v>
      </c>
      <c r="F82" s="87">
        <v>0</v>
      </c>
      <c r="H82" s="92">
        <v>0</v>
      </c>
      <c r="I82" s="92">
        <v>0</v>
      </c>
      <c r="J82" s="92">
        <v>0</v>
      </c>
      <c r="L82" s="90">
        <v>0</v>
      </c>
      <c r="M82" s="88">
        <v>0</v>
      </c>
      <c r="O82" s="98">
        <v>0</v>
      </c>
      <c r="P82" s="91">
        <v>0</v>
      </c>
    </row>
    <row r="83" spans="1:16">
      <c r="A83" s="105" t="s">
        <v>134</v>
      </c>
      <c r="B83" s="98" t="s">
        <v>135</v>
      </c>
      <c r="C83" s="103" t="s">
        <v>560</v>
      </c>
      <c r="D83" s="96" t="s">
        <v>561</v>
      </c>
      <c r="E83" s="92">
        <v>175955</v>
      </c>
      <c r="F83" s="87">
        <v>145514</v>
      </c>
      <c r="H83" s="92">
        <v>0</v>
      </c>
      <c r="I83" s="88">
        <v>0</v>
      </c>
      <c r="J83" s="89">
        <v>0</v>
      </c>
      <c r="L83" s="90">
        <v>0</v>
      </c>
      <c r="M83" s="88">
        <v>0</v>
      </c>
      <c r="O83" s="98">
        <v>0</v>
      </c>
      <c r="P83" s="91">
        <v>0</v>
      </c>
    </row>
    <row r="84" spans="1:16">
      <c r="A84" s="105" t="s">
        <v>134</v>
      </c>
      <c r="B84" s="98" t="s">
        <v>135</v>
      </c>
      <c r="C84" s="103" t="s">
        <v>562</v>
      </c>
      <c r="D84" s="96" t="s">
        <v>563</v>
      </c>
      <c r="E84" s="92">
        <v>175955</v>
      </c>
      <c r="F84" s="87">
        <v>145514</v>
      </c>
      <c r="H84" s="92">
        <v>0</v>
      </c>
      <c r="I84" s="88">
        <v>2165.0588235294117</v>
      </c>
      <c r="J84" s="89">
        <v>-2165.0588235294117</v>
      </c>
      <c r="L84" s="90">
        <v>14</v>
      </c>
      <c r="M84" s="88">
        <v>2165.0588235294117</v>
      </c>
      <c r="O84" s="98">
        <v>0</v>
      </c>
      <c r="P84" s="91">
        <v>0</v>
      </c>
    </row>
    <row r="85" spans="1:16">
      <c r="A85" s="105" t="s">
        <v>134</v>
      </c>
      <c r="B85" s="98" t="s">
        <v>135</v>
      </c>
      <c r="C85" s="103" t="s">
        <v>556</v>
      </c>
      <c r="D85" s="96" t="s">
        <v>557</v>
      </c>
      <c r="E85" s="92">
        <v>175955</v>
      </c>
      <c r="F85" s="87">
        <v>145514</v>
      </c>
      <c r="H85" s="92">
        <v>0</v>
      </c>
      <c r="I85" s="88">
        <v>309.29411764705884</v>
      </c>
      <c r="J85" s="89">
        <v>-309.29411764705884</v>
      </c>
      <c r="L85" s="90">
        <v>2</v>
      </c>
      <c r="M85" s="88">
        <v>309.29411764705884</v>
      </c>
      <c r="O85" s="98">
        <v>0</v>
      </c>
      <c r="P85" s="91">
        <v>0</v>
      </c>
    </row>
    <row r="86" spans="1:16">
      <c r="A86" s="105" t="s">
        <v>134</v>
      </c>
      <c r="B86" s="98" t="s">
        <v>135</v>
      </c>
      <c r="C86" s="103" t="s">
        <v>558</v>
      </c>
      <c r="D86" s="96" t="s">
        <v>559</v>
      </c>
      <c r="E86" s="92">
        <v>175955</v>
      </c>
      <c r="F86" s="87">
        <v>145514</v>
      </c>
      <c r="H86" s="92">
        <v>0</v>
      </c>
      <c r="I86" s="88">
        <v>154.64705882352942</v>
      </c>
      <c r="J86" s="89">
        <v>-154.64705882352942</v>
      </c>
      <c r="L86" s="90">
        <v>1</v>
      </c>
      <c r="M86" s="88">
        <v>154.64705882352942</v>
      </c>
      <c r="O86" s="98">
        <v>0</v>
      </c>
      <c r="P86" s="91">
        <v>0</v>
      </c>
    </row>
    <row r="87" spans="1:16">
      <c r="A87" s="106" t="s">
        <v>136</v>
      </c>
      <c r="B87" s="107" t="s">
        <v>137</v>
      </c>
      <c r="C87" s="103"/>
      <c r="D87" s="96" t="s">
        <v>931</v>
      </c>
      <c r="E87" s="92">
        <v>0</v>
      </c>
      <c r="F87" s="87">
        <v>0</v>
      </c>
      <c r="H87" s="92">
        <v>0</v>
      </c>
      <c r="I87" s="92">
        <v>0</v>
      </c>
      <c r="J87" s="92">
        <v>0</v>
      </c>
      <c r="L87" s="90">
        <v>0</v>
      </c>
      <c r="M87" s="88">
        <v>0</v>
      </c>
      <c r="O87" s="98">
        <v>0</v>
      </c>
      <c r="P87" s="91">
        <v>0</v>
      </c>
    </row>
    <row r="88" spans="1:16">
      <c r="A88" s="106" t="s">
        <v>138</v>
      </c>
      <c r="B88" s="107" t="s">
        <v>139</v>
      </c>
      <c r="C88" s="103"/>
      <c r="D88" s="96" t="s">
        <v>931</v>
      </c>
      <c r="E88" s="92">
        <v>0</v>
      </c>
      <c r="F88" s="87">
        <v>0</v>
      </c>
      <c r="H88" s="92">
        <v>0</v>
      </c>
      <c r="I88" s="92">
        <v>0</v>
      </c>
      <c r="J88" s="92">
        <v>0</v>
      </c>
      <c r="L88" s="90">
        <v>0</v>
      </c>
      <c r="M88" s="88">
        <v>0</v>
      </c>
      <c r="O88" s="98">
        <v>0</v>
      </c>
      <c r="P88" s="91">
        <v>0</v>
      </c>
    </row>
    <row r="89" spans="1:16">
      <c r="A89" s="106" t="s">
        <v>140</v>
      </c>
      <c r="B89" s="107" t="s">
        <v>141</v>
      </c>
      <c r="C89" s="103"/>
      <c r="D89" s="96" t="s">
        <v>931</v>
      </c>
      <c r="E89" s="92">
        <v>0</v>
      </c>
      <c r="F89" s="87">
        <v>0</v>
      </c>
      <c r="H89" s="92">
        <v>0</v>
      </c>
      <c r="I89" s="92">
        <v>0</v>
      </c>
      <c r="J89" s="92">
        <v>0</v>
      </c>
      <c r="L89" s="90">
        <v>0</v>
      </c>
      <c r="M89" s="88">
        <v>0</v>
      </c>
      <c r="O89" s="98">
        <v>0</v>
      </c>
      <c r="P89" s="91">
        <v>0</v>
      </c>
    </row>
    <row r="90" spans="1:16">
      <c r="A90" s="106" t="s">
        <v>142</v>
      </c>
      <c r="B90" s="107" t="s">
        <v>143</v>
      </c>
      <c r="C90" s="103"/>
      <c r="D90" s="96" t="s">
        <v>931</v>
      </c>
      <c r="E90" s="92">
        <v>0</v>
      </c>
      <c r="F90" s="87">
        <v>0</v>
      </c>
      <c r="H90" s="92">
        <v>0</v>
      </c>
      <c r="I90" s="92">
        <v>0</v>
      </c>
      <c r="J90" s="92">
        <v>0</v>
      </c>
      <c r="L90" s="90">
        <v>0</v>
      </c>
      <c r="M90" s="88">
        <v>0</v>
      </c>
      <c r="O90" s="98">
        <v>0</v>
      </c>
      <c r="P90" s="91">
        <v>0</v>
      </c>
    </row>
    <row r="91" spans="1:16">
      <c r="A91" s="106" t="s">
        <v>144</v>
      </c>
      <c r="B91" s="107" t="s">
        <v>145</v>
      </c>
      <c r="C91" s="103"/>
      <c r="D91" s="96" t="s">
        <v>931</v>
      </c>
      <c r="E91" s="92">
        <v>0</v>
      </c>
      <c r="F91" s="87">
        <v>0</v>
      </c>
      <c r="H91" s="92">
        <v>0</v>
      </c>
      <c r="I91" s="92">
        <v>0</v>
      </c>
      <c r="J91" s="92">
        <v>0</v>
      </c>
      <c r="L91" s="90">
        <v>0</v>
      </c>
      <c r="M91" s="88">
        <v>0</v>
      </c>
      <c r="O91" s="98">
        <v>0</v>
      </c>
      <c r="P91" s="91">
        <v>0</v>
      </c>
    </row>
    <row r="92" spans="1:16">
      <c r="A92" s="106" t="s">
        <v>146</v>
      </c>
      <c r="B92" s="107" t="s">
        <v>147</v>
      </c>
      <c r="C92" s="103"/>
      <c r="D92" s="96" t="s">
        <v>931</v>
      </c>
      <c r="E92" s="92">
        <v>0</v>
      </c>
      <c r="F92" s="87">
        <v>0</v>
      </c>
      <c r="H92" s="92">
        <v>0</v>
      </c>
      <c r="I92" s="92">
        <v>0</v>
      </c>
      <c r="J92" s="92">
        <v>0</v>
      </c>
      <c r="L92" s="90">
        <v>0</v>
      </c>
      <c r="M92" s="88">
        <v>0</v>
      </c>
      <c r="O92" s="98">
        <v>0</v>
      </c>
      <c r="P92" s="91">
        <v>0</v>
      </c>
    </row>
    <row r="93" spans="1:16">
      <c r="A93" s="106" t="s">
        <v>148</v>
      </c>
      <c r="B93" s="107" t="s">
        <v>149</v>
      </c>
      <c r="C93" s="103"/>
      <c r="D93" s="96" t="s">
        <v>931</v>
      </c>
      <c r="E93" s="92">
        <v>0</v>
      </c>
      <c r="F93" s="87">
        <v>0</v>
      </c>
      <c r="H93" s="92">
        <v>0</v>
      </c>
      <c r="I93" s="92">
        <v>0</v>
      </c>
      <c r="J93" s="92">
        <v>0</v>
      </c>
      <c r="L93" s="90">
        <v>0</v>
      </c>
      <c r="M93" s="88">
        <v>0</v>
      </c>
      <c r="O93" s="98">
        <v>0</v>
      </c>
      <c r="P93" s="91">
        <v>0</v>
      </c>
    </row>
    <row r="94" spans="1:16">
      <c r="A94" s="106" t="s">
        <v>150</v>
      </c>
      <c r="B94" s="107" t="s">
        <v>151</v>
      </c>
      <c r="C94" s="103"/>
      <c r="D94" s="96" t="s">
        <v>931</v>
      </c>
      <c r="E94" s="92">
        <v>0</v>
      </c>
      <c r="F94" s="87">
        <v>0</v>
      </c>
      <c r="H94" s="92">
        <v>0</v>
      </c>
      <c r="I94" s="92">
        <v>0</v>
      </c>
      <c r="J94" s="92">
        <v>0</v>
      </c>
      <c r="L94" s="90">
        <v>0</v>
      </c>
      <c r="M94" s="88">
        <v>0</v>
      </c>
      <c r="O94" s="98">
        <v>0</v>
      </c>
      <c r="P94" s="91">
        <v>0</v>
      </c>
    </row>
    <row r="95" spans="1:16">
      <c r="A95" s="106" t="s">
        <v>152</v>
      </c>
      <c r="B95" s="107" t="s">
        <v>153</v>
      </c>
      <c r="C95" s="103"/>
      <c r="D95" s="96" t="s">
        <v>931</v>
      </c>
      <c r="E95" s="92">
        <v>0</v>
      </c>
      <c r="F95" s="87">
        <v>0</v>
      </c>
      <c r="H95" s="92">
        <v>0</v>
      </c>
      <c r="I95" s="92">
        <v>0</v>
      </c>
      <c r="J95" s="92">
        <v>0</v>
      </c>
      <c r="L95" s="90">
        <v>0</v>
      </c>
      <c r="M95" s="88">
        <v>0</v>
      </c>
      <c r="O95" s="98">
        <v>0</v>
      </c>
      <c r="P95" s="91">
        <v>0</v>
      </c>
    </row>
    <row r="96" spans="1:16">
      <c r="A96" s="106" t="s">
        <v>154</v>
      </c>
      <c r="B96" s="107" t="s">
        <v>155</v>
      </c>
      <c r="C96" s="103"/>
      <c r="D96" s="96" t="s">
        <v>931</v>
      </c>
      <c r="E96" s="92">
        <v>0</v>
      </c>
      <c r="F96" s="87">
        <v>0</v>
      </c>
      <c r="H96" s="92">
        <v>0</v>
      </c>
      <c r="I96" s="92">
        <v>0</v>
      </c>
      <c r="J96" s="92">
        <v>0</v>
      </c>
      <c r="L96" s="90">
        <v>0</v>
      </c>
      <c r="M96" s="88">
        <v>0</v>
      </c>
      <c r="O96" s="98">
        <v>0</v>
      </c>
      <c r="P96" s="91">
        <v>0</v>
      </c>
    </row>
    <row r="97" spans="1:16">
      <c r="A97" s="106" t="s">
        <v>156</v>
      </c>
      <c r="B97" s="107" t="s">
        <v>157</v>
      </c>
      <c r="C97" s="103"/>
      <c r="D97" s="96" t="s">
        <v>931</v>
      </c>
      <c r="E97" s="92">
        <v>0</v>
      </c>
      <c r="F97" s="87">
        <v>0</v>
      </c>
      <c r="H97" s="92">
        <v>0</v>
      </c>
      <c r="I97" s="92">
        <v>0</v>
      </c>
      <c r="J97" s="92">
        <v>0</v>
      </c>
      <c r="L97" s="90">
        <v>0</v>
      </c>
      <c r="M97" s="88">
        <v>0</v>
      </c>
      <c r="O97" s="98">
        <v>0</v>
      </c>
      <c r="P97" s="91">
        <v>0</v>
      </c>
    </row>
    <row r="98" spans="1:16">
      <c r="A98" s="105" t="s">
        <v>158</v>
      </c>
      <c r="B98" s="98" t="s">
        <v>159</v>
      </c>
      <c r="C98" s="103" t="s">
        <v>568</v>
      </c>
      <c r="D98" s="96" t="s">
        <v>569</v>
      </c>
      <c r="E98" s="92">
        <v>1185824</v>
      </c>
      <c r="F98" s="87">
        <v>980672</v>
      </c>
      <c r="H98" s="92">
        <v>12604.14</v>
      </c>
      <c r="I98" s="88">
        <v>48813.263157894733</v>
      </c>
      <c r="J98" s="89">
        <v>-36209.123157894734</v>
      </c>
      <c r="L98" s="90">
        <v>255</v>
      </c>
      <c r="M98" s="88">
        <v>48813.263157894733</v>
      </c>
      <c r="O98" s="98">
        <v>36</v>
      </c>
      <c r="P98" s="91">
        <v>12604.14</v>
      </c>
    </row>
    <row r="99" spans="1:16">
      <c r="A99" s="105" t="s">
        <v>158</v>
      </c>
      <c r="B99" s="98" t="s">
        <v>159</v>
      </c>
      <c r="C99" s="103" t="s">
        <v>564</v>
      </c>
      <c r="D99" s="96" t="s">
        <v>565</v>
      </c>
      <c r="E99" s="92">
        <v>1185824</v>
      </c>
      <c r="F99" s="87">
        <v>980672</v>
      </c>
      <c r="H99" s="92">
        <v>7352.41</v>
      </c>
      <c r="I99" s="88">
        <v>34264.99649122807</v>
      </c>
      <c r="J99" s="89">
        <v>-26912.58649122807</v>
      </c>
      <c r="L99" s="90">
        <v>179</v>
      </c>
      <c r="M99" s="88">
        <v>34264.99649122807</v>
      </c>
      <c r="O99" s="98">
        <v>21</v>
      </c>
      <c r="P99" s="91">
        <v>7352.41</v>
      </c>
    </row>
    <row r="100" spans="1:16">
      <c r="A100" s="105" t="s">
        <v>158</v>
      </c>
      <c r="B100" s="98" t="s">
        <v>159</v>
      </c>
      <c r="C100" s="103" t="s">
        <v>566</v>
      </c>
      <c r="D100" s="96" t="s">
        <v>567</v>
      </c>
      <c r="E100" s="92">
        <v>1185824</v>
      </c>
      <c r="F100" s="87">
        <v>980672</v>
      </c>
      <c r="H100" s="92">
        <v>6652.18</v>
      </c>
      <c r="I100" s="88">
        <v>26033.740350877193</v>
      </c>
      <c r="J100" s="89">
        <v>-19381.560350877193</v>
      </c>
      <c r="L100" s="90">
        <v>136</v>
      </c>
      <c r="M100" s="88">
        <v>26033.740350877193</v>
      </c>
      <c r="O100" s="98">
        <v>19</v>
      </c>
      <c r="P100" s="91">
        <v>6652.18</v>
      </c>
    </row>
    <row r="101" spans="1:16">
      <c r="A101" s="106" t="s">
        <v>160</v>
      </c>
      <c r="B101" s="107" t="s">
        <v>161</v>
      </c>
      <c r="C101" s="103"/>
      <c r="D101" s="96" t="s">
        <v>931</v>
      </c>
      <c r="E101" s="92">
        <v>0</v>
      </c>
      <c r="F101" s="87">
        <v>0</v>
      </c>
      <c r="H101" s="92">
        <v>0</v>
      </c>
      <c r="I101" s="92">
        <v>0</v>
      </c>
      <c r="J101" s="92">
        <v>0</v>
      </c>
      <c r="L101" s="90">
        <v>0</v>
      </c>
      <c r="M101" s="88">
        <v>0</v>
      </c>
      <c r="O101" s="98">
        <v>0</v>
      </c>
      <c r="P101" s="91">
        <v>0</v>
      </c>
    </row>
    <row r="102" spans="1:16">
      <c r="A102" s="106" t="s">
        <v>162</v>
      </c>
      <c r="B102" s="107" t="s">
        <v>163</v>
      </c>
      <c r="C102" s="103"/>
      <c r="D102" s="96" t="s">
        <v>931</v>
      </c>
      <c r="E102" s="92">
        <v>0</v>
      </c>
      <c r="F102" s="87">
        <v>0</v>
      </c>
      <c r="H102" s="92">
        <v>0</v>
      </c>
      <c r="I102" s="92">
        <v>0</v>
      </c>
      <c r="J102" s="92">
        <v>0</v>
      </c>
      <c r="L102" s="90">
        <v>0</v>
      </c>
      <c r="M102" s="88">
        <v>0</v>
      </c>
      <c r="O102" s="98">
        <v>0</v>
      </c>
      <c r="P102" s="91">
        <v>0</v>
      </c>
    </row>
    <row r="103" spans="1:16">
      <c r="A103" s="106" t="s">
        <v>164</v>
      </c>
      <c r="B103" s="107" t="s">
        <v>165</v>
      </c>
      <c r="C103" s="103"/>
      <c r="D103" s="96" t="s">
        <v>931</v>
      </c>
      <c r="E103" s="92">
        <v>0</v>
      </c>
      <c r="F103" s="87">
        <v>0</v>
      </c>
      <c r="H103" s="92">
        <v>0</v>
      </c>
      <c r="I103" s="92">
        <v>0</v>
      </c>
      <c r="J103" s="92">
        <v>0</v>
      </c>
      <c r="L103" s="90">
        <v>0</v>
      </c>
      <c r="M103" s="88">
        <v>0</v>
      </c>
      <c r="O103" s="98">
        <v>0</v>
      </c>
      <c r="P103" s="91">
        <v>0</v>
      </c>
    </row>
    <row r="104" spans="1:16">
      <c r="A104" s="105" t="s">
        <v>166</v>
      </c>
      <c r="B104" s="98" t="s">
        <v>167</v>
      </c>
      <c r="C104" s="103" t="s">
        <v>576</v>
      </c>
      <c r="D104" s="96" t="s">
        <v>577</v>
      </c>
      <c r="E104" s="92">
        <v>28062105</v>
      </c>
      <c r="F104" s="87">
        <v>23207255</v>
      </c>
      <c r="H104" s="92">
        <v>75232.929999999993</v>
      </c>
      <c r="I104" s="88">
        <v>57672.691316947523</v>
      </c>
      <c r="J104" s="89">
        <v>17560.23868305247</v>
      </c>
      <c r="L104" s="90">
        <v>149</v>
      </c>
      <c r="M104" s="88">
        <v>57672.691316947523</v>
      </c>
      <c r="O104" s="98">
        <v>125</v>
      </c>
      <c r="P104" s="91">
        <v>75232.929999999993</v>
      </c>
    </row>
    <row r="105" spans="1:16">
      <c r="A105" s="105" t="s">
        <v>166</v>
      </c>
      <c r="B105" s="98" t="s">
        <v>167</v>
      </c>
      <c r="C105" s="103" t="s">
        <v>572</v>
      </c>
      <c r="D105" s="96" t="s">
        <v>573</v>
      </c>
      <c r="E105" s="92">
        <v>28062105</v>
      </c>
      <c r="F105" s="87">
        <v>23207255</v>
      </c>
      <c r="H105" s="92">
        <v>0</v>
      </c>
      <c r="I105" s="88">
        <v>148632.97627991845</v>
      </c>
      <c r="J105" s="89">
        <v>-148632.97627991845</v>
      </c>
      <c r="L105" s="90">
        <v>384</v>
      </c>
      <c r="M105" s="88">
        <v>148632.97627991845</v>
      </c>
      <c r="O105" s="98">
        <v>0</v>
      </c>
      <c r="P105" s="91">
        <v>0</v>
      </c>
    </row>
    <row r="106" spans="1:16">
      <c r="A106" s="105" t="s">
        <v>166</v>
      </c>
      <c r="B106" s="98" t="s">
        <v>167</v>
      </c>
      <c r="C106" s="103" t="s">
        <v>608</v>
      </c>
      <c r="D106" s="96" t="s">
        <v>609</v>
      </c>
      <c r="E106" s="92">
        <v>28062105</v>
      </c>
      <c r="F106" s="87">
        <v>23207255</v>
      </c>
      <c r="H106" s="92">
        <v>10231.68</v>
      </c>
      <c r="I106" s="88">
        <v>204370.34238488786</v>
      </c>
      <c r="J106" s="89">
        <v>-194138.66238488787</v>
      </c>
      <c r="L106" s="90">
        <v>528</v>
      </c>
      <c r="M106" s="88">
        <v>204370.34238488786</v>
      </c>
      <c r="O106" s="98">
        <v>17</v>
      </c>
      <c r="P106" s="91">
        <v>10231.68</v>
      </c>
    </row>
    <row r="107" spans="1:16">
      <c r="A107" s="105" t="s">
        <v>166</v>
      </c>
      <c r="B107" s="98" t="s">
        <v>167</v>
      </c>
      <c r="C107" s="103" t="s">
        <v>636</v>
      </c>
      <c r="D107" s="96" t="s">
        <v>637</v>
      </c>
      <c r="E107" s="92">
        <v>28062105</v>
      </c>
      <c r="F107" s="87">
        <v>23207255</v>
      </c>
      <c r="H107" s="92">
        <v>0</v>
      </c>
      <c r="I107" s="88">
        <v>156761.34217022647</v>
      </c>
      <c r="J107" s="89">
        <v>-156761.34217022647</v>
      </c>
      <c r="L107" s="90">
        <v>405</v>
      </c>
      <c r="M107" s="88">
        <v>156761.34217022647</v>
      </c>
      <c r="O107" s="98">
        <v>0</v>
      </c>
      <c r="P107" s="91">
        <v>0</v>
      </c>
    </row>
    <row r="108" spans="1:16">
      <c r="A108" s="105" t="s">
        <v>166</v>
      </c>
      <c r="B108" s="98" t="s">
        <v>167</v>
      </c>
      <c r="C108" s="103" t="s">
        <v>634</v>
      </c>
      <c r="D108" s="96" t="s">
        <v>635</v>
      </c>
      <c r="E108" s="92">
        <v>28062105</v>
      </c>
      <c r="F108" s="87">
        <v>23207255</v>
      </c>
      <c r="H108" s="92">
        <v>48750.94</v>
      </c>
      <c r="I108" s="88">
        <v>152116.56166147903</v>
      </c>
      <c r="J108" s="89">
        <v>-103365.62166147903</v>
      </c>
      <c r="L108" s="90">
        <v>393</v>
      </c>
      <c r="M108" s="88">
        <v>152116.56166147903</v>
      </c>
      <c r="O108" s="98">
        <v>81</v>
      </c>
      <c r="P108" s="91">
        <v>48750.94</v>
      </c>
    </row>
    <row r="109" spans="1:16">
      <c r="A109" s="105" t="s">
        <v>166</v>
      </c>
      <c r="B109" s="98" t="s">
        <v>167</v>
      </c>
      <c r="C109" s="103" t="s">
        <v>578</v>
      </c>
      <c r="D109" s="96" t="s">
        <v>579</v>
      </c>
      <c r="E109" s="92">
        <v>28062105</v>
      </c>
      <c r="F109" s="87">
        <v>23207255</v>
      </c>
      <c r="H109" s="92">
        <v>0</v>
      </c>
      <c r="I109" s="88">
        <v>130827.98432971988</v>
      </c>
      <c r="J109" s="89">
        <v>-130827.98432971988</v>
      </c>
      <c r="L109" s="90">
        <v>338</v>
      </c>
      <c r="M109" s="88">
        <v>130827.98432971988</v>
      </c>
      <c r="O109" s="98">
        <v>0</v>
      </c>
      <c r="P109" s="91">
        <v>0</v>
      </c>
    </row>
    <row r="110" spans="1:16">
      <c r="A110" s="105" t="s">
        <v>166</v>
      </c>
      <c r="B110" s="98" t="s">
        <v>167</v>
      </c>
      <c r="C110" s="103" t="s">
        <v>624</v>
      </c>
      <c r="D110" s="96" t="s">
        <v>625</v>
      </c>
      <c r="E110" s="92">
        <v>28062105</v>
      </c>
      <c r="F110" s="87">
        <v>23207255</v>
      </c>
      <c r="H110" s="92">
        <v>0</v>
      </c>
      <c r="I110" s="88">
        <v>24385.097670924119</v>
      </c>
      <c r="J110" s="89">
        <v>-24385.097670924119</v>
      </c>
      <c r="L110" s="90">
        <v>63</v>
      </c>
      <c r="M110" s="88">
        <v>24385.097670924119</v>
      </c>
      <c r="O110" s="98">
        <v>0</v>
      </c>
      <c r="P110" s="91">
        <v>0</v>
      </c>
    </row>
    <row r="111" spans="1:16">
      <c r="A111" s="105" t="s">
        <v>166</v>
      </c>
      <c r="B111" s="98" t="s">
        <v>167</v>
      </c>
      <c r="C111" s="103" t="s">
        <v>580</v>
      </c>
      <c r="D111" s="96" t="s">
        <v>581</v>
      </c>
      <c r="E111" s="92">
        <v>28062105</v>
      </c>
      <c r="F111" s="87">
        <v>23207255</v>
      </c>
      <c r="H111" s="92">
        <v>5416.77</v>
      </c>
      <c r="I111" s="88">
        <v>27094.552967693464</v>
      </c>
      <c r="J111" s="89">
        <v>-21677.782967693463</v>
      </c>
      <c r="L111" s="90">
        <v>70</v>
      </c>
      <c r="M111" s="88">
        <v>27094.552967693464</v>
      </c>
      <c r="O111" s="98">
        <v>9</v>
      </c>
      <c r="P111" s="91">
        <v>5416.77</v>
      </c>
    </row>
    <row r="112" spans="1:16">
      <c r="A112" s="105" t="s">
        <v>166</v>
      </c>
      <c r="B112" s="98" t="s">
        <v>167</v>
      </c>
      <c r="C112" s="103" t="s">
        <v>582</v>
      </c>
      <c r="D112" s="96" t="s">
        <v>583</v>
      </c>
      <c r="E112" s="92">
        <v>28062105</v>
      </c>
      <c r="F112" s="87">
        <v>23207255</v>
      </c>
      <c r="H112" s="92">
        <v>10231.68</v>
      </c>
      <c r="I112" s="88">
        <v>26320.422882902225</v>
      </c>
      <c r="J112" s="89">
        <v>-16088.742882902225</v>
      </c>
      <c r="L112" s="90">
        <v>68</v>
      </c>
      <c r="M112" s="88">
        <v>26320.422882902225</v>
      </c>
      <c r="O112" s="98">
        <v>17</v>
      </c>
      <c r="P112" s="91">
        <v>10231.68</v>
      </c>
    </row>
    <row r="113" spans="1:16">
      <c r="A113" s="105" t="s">
        <v>166</v>
      </c>
      <c r="B113" s="98" t="s">
        <v>167</v>
      </c>
      <c r="C113" s="103" t="s">
        <v>584</v>
      </c>
      <c r="D113" s="96" t="s">
        <v>585</v>
      </c>
      <c r="E113" s="92">
        <v>28062105</v>
      </c>
      <c r="F113" s="87">
        <v>23207255</v>
      </c>
      <c r="H113" s="92">
        <v>74631.06</v>
      </c>
      <c r="I113" s="88">
        <v>130440.91928732426</v>
      </c>
      <c r="J113" s="89">
        <v>-55809.85928732426</v>
      </c>
      <c r="L113" s="90">
        <v>337</v>
      </c>
      <c r="M113" s="88">
        <v>130440.91928732426</v>
      </c>
      <c r="O113" s="98">
        <v>124</v>
      </c>
      <c r="P113" s="91">
        <v>74631.06</v>
      </c>
    </row>
    <row r="114" spans="1:16">
      <c r="A114" s="105" t="s">
        <v>166</v>
      </c>
      <c r="B114" s="98" t="s">
        <v>167</v>
      </c>
      <c r="C114" s="103" t="s">
        <v>586</v>
      </c>
      <c r="D114" s="96" t="s">
        <v>587</v>
      </c>
      <c r="E114" s="92">
        <v>28062105</v>
      </c>
      <c r="F114" s="87">
        <v>23207255</v>
      </c>
      <c r="H114" s="92">
        <v>102316.78</v>
      </c>
      <c r="I114" s="88">
        <v>90186.154878179674</v>
      </c>
      <c r="J114" s="89">
        <v>12130.625121820325</v>
      </c>
      <c r="L114" s="90">
        <v>233</v>
      </c>
      <c r="M114" s="88">
        <v>90186.154878179674</v>
      </c>
      <c r="O114" s="98">
        <v>170</v>
      </c>
      <c r="P114" s="91">
        <v>102316.78</v>
      </c>
    </row>
    <row r="115" spans="1:16">
      <c r="A115" s="105" t="s">
        <v>166</v>
      </c>
      <c r="B115" s="98" t="s">
        <v>167</v>
      </c>
      <c r="C115" s="103" t="s">
        <v>570</v>
      </c>
      <c r="D115" s="96" t="s">
        <v>571</v>
      </c>
      <c r="E115" s="92">
        <v>28062105</v>
      </c>
      <c r="F115" s="87">
        <v>23207255</v>
      </c>
      <c r="H115" s="92">
        <v>32500.62</v>
      </c>
      <c r="I115" s="88">
        <v>29029.87817967157</v>
      </c>
      <c r="J115" s="89">
        <v>3470.7418203284287</v>
      </c>
      <c r="L115" s="90">
        <v>75</v>
      </c>
      <c r="M115" s="88">
        <v>29029.87817967157</v>
      </c>
      <c r="O115" s="98">
        <v>54</v>
      </c>
      <c r="P115" s="91">
        <v>32500.62</v>
      </c>
    </row>
    <row r="116" spans="1:16">
      <c r="A116" s="105" t="s">
        <v>166</v>
      </c>
      <c r="B116" s="98" t="s">
        <v>167</v>
      </c>
      <c r="C116" s="103" t="s">
        <v>588</v>
      </c>
      <c r="D116" s="96" t="s">
        <v>589</v>
      </c>
      <c r="E116" s="92">
        <v>28062105</v>
      </c>
      <c r="F116" s="87">
        <v>23207255</v>
      </c>
      <c r="H116" s="92">
        <v>3611.18</v>
      </c>
      <c r="I116" s="88">
        <v>8515.4309327036608</v>
      </c>
      <c r="J116" s="89">
        <v>-4904.2509327036605</v>
      </c>
      <c r="L116" s="90">
        <v>22</v>
      </c>
      <c r="M116" s="88">
        <v>8515.4309327036608</v>
      </c>
      <c r="O116" s="98">
        <v>6</v>
      </c>
      <c r="P116" s="91">
        <v>3611.18</v>
      </c>
    </row>
    <row r="117" spans="1:16">
      <c r="A117" s="105" t="s">
        <v>166</v>
      </c>
      <c r="B117" s="98" t="s">
        <v>167</v>
      </c>
      <c r="C117" s="103" t="s">
        <v>590</v>
      </c>
      <c r="D117" s="96" t="s">
        <v>591</v>
      </c>
      <c r="E117" s="92">
        <v>28062105</v>
      </c>
      <c r="F117" s="87">
        <v>23207255</v>
      </c>
      <c r="H117" s="92">
        <v>53565.84</v>
      </c>
      <c r="I117" s="88">
        <v>267461.94429537409</v>
      </c>
      <c r="J117" s="89">
        <v>-213896.1042953741</v>
      </c>
      <c r="L117" s="90">
        <v>691</v>
      </c>
      <c r="M117" s="88">
        <v>267461.94429537409</v>
      </c>
      <c r="O117" s="98">
        <v>89</v>
      </c>
      <c r="P117" s="91">
        <v>53565.84</v>
      </c>
    </row>
    <row r="118" spans="1:16">
      <c r="A118" s="105" t="s">
        <v>166</v>
      </c>
      <c r="B118" s="98" t="s">
        <v>167</v>
      </c>
      <c r="C118" s="103" t="s">
        <v>594</v>
      </c>
      <c r="D118" s="96" t="s">
        <v>595</v>
      </c>
      <c r="E118" s="92">
        <v>28062105</v>
      </c>
      <c r="F118" s="87">
        <v>23207255</v>
      </c>
      <c r="H118" s="92">
        <v>55371.43</v>
      </c>
      <c r="I118" s="88">
        <v>148245.91123752281</v>
      </c>
      <c r="J118" s="89">
        <v>-92874.481237522821</v>
      </c>
      <c r="L118" s="90">
        <v>383</v>
      </c>
      <c r="M118" s="88">
        <v>148245.91123752281</v>
      </c>
      <c r="O118" s="98">
        <v>92</v>
      </c>
      <c r="P118" s="91">
        <v>55371.43</v>
      </c>
    </row>
    <row r="119" spans="1:16">
      <c r="A119" s="105" t="s">
        <v>166</v>
      </c>
      <c r="B119" s="98" t="s">
        <v>167</v>
      </c>
      <c r="C119" s="103" t="s">
        <v>628</v>
      </c>
      <c r="D119" s="96" t="s">
        <v>629</v>
      </c>
      <c r="E119" s="92">
        <v>28062105</v>
      </c>
      <c r="F119" s="87">
        <v>23207255</v>
      </c>
      <c r="H119" s="92">
        <v>0</v>
      </c>
      <c r="I119" s="88">
        <v>10837.821187077387</v>
      </c>
      <c r="J119" s="89">
        <v>-10837.821187077387</v>
      </c>
      <c r="L119" s="90">
        <v>28</v>
      </c>
      <c r="M119" s="88">
        <v>10837.821187077387</v>
      </c>
      <c r="O119" s="98">
        <v>0</v>
      </c>
      <c r="P119" s="91">
        <v>0</v>
      </c>
    </row>
    <row r="120" spans="1:16">
      <c r="A120" s="105" t="s">
        <v>166</v>
      </c>
      <c r="B120" s="98" t="s">
        <v>167</v>
      </c>
      <c r="C120" s="103" t="s">
        <v>622</v>
      </c>
      <c r="D120" s="96" t="s">
        <v>623</v>
      </c>
      <c r="E120" s="92">
        <v>28062105</v>
      </c>
      <c r="F120" s="87">
        <v>23207255</v>
      </c>
      <c r="H120" s="92">
        <v>136021.13</v>
      </c>
      <c r="I120" s="88">
        <v>96766.260598905239</v>
      </c>
      <c r="J120" s="89">
        <v>39254.869401094766</v>
      </c>
      <c r="L120" s="90">
        <v>250</v>
      </c>
      <c r="M120" s="88">
        <v>96766.260598905239</v>
      </c>
      <c r="O120" s="98">
        <v>226</v>
      </c>
      <c r="P120" s="91">
        <v>136021.13</v>
      </c>
    </row>
    <row r="121" spans="1:16">
      <c r="A121" s="105" t="s">
        <v>166</v>
      </c>
      <c r="B121" s="98" t="s">
        <v>167</v>
      </c>
      <c r="C121" s="103" t="s">
        <v>620</v>
      </c>
      <c r="D121" s="96" t="s">
        <v>621</v>
      </c>
      <c r="E121" s="92">
        <v>28062105</v>
      </c>
      <c r="F121" s="87">
        <v>23207255</v>
      </c>
      <c r="H121" s="92">
        <v>0</v>
      </c>
      <c r="I121" s="88">
        <v>96379.195556509614</v>
      </c>
      <c r="J121" s="89">
        <v>-96379.195556509614</v>
      </c>
      <c r="L121" s="90">
        <v>249</v>
      </c>
      <c r="M121" s="88">
        <v>96379.195556509614</v>
      </c>
      <c r="O121" s="98">
        <v>0</v>
      </c>
      <c r="P121" s="91">
        <v>0</v>
      </c>
    </row>
    <row r="122" spans="1:16">
      <c r="A122" s="105" t="s">
        <v>166</v>
      </c>
      <c r="B122" s="98" t="s">
        <v>167</v>
      </c>
      <c r="C122" s="103" t="s">
        <v>630</v>
      </c>
      <c r="D122" s="96" t="s">
        <v>631</v>
      </c>
      <c r="E122" s="92">
        <v>28062105</v>
      </c>
      <c r="F122" s="87">
        <v>23207255</v>
      </c>
      <c r="H122" s="92">
        <v>12639.13</v>
      </c>
      <c r="I122" s="88">
        <v>10450.756144681765</v>
      </c>
      <c r="J122" s="89">
        <v>2188.3738553182338</v>
      </c>
      <c r="L122" s="90">
        <v>27</v>
      </c>
      <c r="M122" s="88">
        <v>10450.756144681765</v>
      </c>
      <c r="O122" s="98">
        <v>21</v>
      </c>
      <c r="P122" s="91">
        <v>12639.13</v>
      </c>
    </row>
    <row r="123" spans="1:16">
      <c r="A123" s="105" t="s">
        <v>166</v>
      </c>
      <c r="B123" s="98" t="s">
        <v>167</v>
      </c>
      <c r="C123" s="103" t="s">
        <v>596</v>
      </c>
      <c r="D123" s="96" t="s">
        <v>597</v>
      </c>
      <c r="E123" s="92">
        <v>28062105</v>
      </c>
      <c r="F123" s="87">
        <v>23207255</v>
      </c>
      <c r="H123" s="92">
        <v>61991.93</v>
      </c>
      <c r="I123" s="88">
        <v>110313.53708275197</v>
      </c>
      <c r="J123" s="89">
        <v>-48321.607082751965</v>
      </c>
      <c r="L123" s="90">
        <v>285</v>
      </c>
      <c r="M123" s="88">
        <v>110313.53708275197</v>
      </c>
      <c r="O123" s="98">
        <v>103</v>
      </c>
      <c r="P123" s="91">
        <v>61991.93</v>
      </c>
    </row>
    <row r="124" spans="1:16">
      <c r="A124" s="105" t="s">
        <v>166</v>
      </c>
      <c r="B124" s="98" t="s">
        <v>167</v>
      </c>
      <c r="C124" s="103" t="s">
        <v>574</v>
      </c>
      <c r="D124" s="96" t="s">
        <v>575</v>
      </c>
      <c r="E124" s="92">
        <v>28062105</v>
      </c>
      <c r="F124" s="87">
        <v>23207255</v>
      </c>
      <c r="H124" s="92">
        <v>0</v>
      </c>
      <c r="I124" s="88">
        <v>43738.349790705164</v>
      </c>
      <c r="J124" s="89">
        <v>-43738.349790705164</v>
      </c>
      <c r="L124" s="90">
        <v>113</v>
      </c>
      <c r="M124" s="88">
        <v>43738.349790705164</v>
      </c>
      <c r="O124" s="98">
        <v>0</v>
      </c>
      <c r="P124" s="91">
        <v>0</v>
      </c>
    </row>
    <row r="125" spans="1:16">
      <c r="A125" s="105" t="s">
        <v>166</v>
      </c>
      <c r="B125" s="98" t="s">
        <v>167</v>
      </c>
      <c r="C125" s="103" t="s">
        <v>598</v>
      </c>
      <c r="D125" s="96" t="s">
        <v>599</v>
      </c>
      <c r="E125" s="92">
        <v>28062105</v>
      </c>
      <c r="F125" s="87">
        <v>23207255</v>
      </c>
      <c r="H125" s="92">
        <v>76436.649999999994</v>
      </c>
      <c r="I125" s="88">
        <v>128505.59407534615</v>
      </c>
      <c r="J125" s="89">
        <v>-52068.944075346153</v>
      </c>
      <c r="L125" s="90">
        <v>332</v>
      </c>
      <c r="M125" s="88">
        <v>128505.59407534615</v>
      </c>
      <c r="O125" s="98">
        <v>127</v>
      </c>
      <c r="P125" s="91">
        <v>76436.649999999994</v>
      </c>
    </row>
    <row r="126" spans="1:16">
      <c r="A126" s="105" t="s">
        <v>166</v>
      </c>
      <c r="B126" s="98" t="s">
        <v>167</v>
      </c>
      <c r="C126" s="103" t="s">
        <v>600</v>
      </c>
      <c r="D126" s="96" t="s">
        <v>601</v>
      </c>
      <c r="E126" s="92">
        <v>28062105</v>
      </c>
      <c r="F126" s="87">
        <v>23207255</v>
      </c>
      <c r="H126" s="92">
        <v>88473.919999999998</v>
      </c>
      <c r="I126" s="88">
        <v>58059.756359343141</v>
      </c>
      <c r="J126" s="89">
        <v>30414.163640656858</v>
      </c>
      <c r="L126" s="90">
        <v>150</v>
      </c>
      <c r="M126" s="88">
        <v>58059.756359343141</v>
      </c>
      <c r="O126" s="98">
        <v>147</v>
      </c>
      <c r="P126" s="91">
        <v>88473.919999999998</v>
      </c>
    </row>
    <row r="127" spans="1:16">
      <c r="A127" s="105" t="s">
        <v>166</v>
      </c>
      <c r="B127" s="98" t="s">
        <v>167</v>
      </c>
      <c r="C127" s="103" t="s">
        <v>632</v>
      </c>
      <c r="D127" s="96" t="s">
        <v>633</v>
      </c>
      <c r="E127" s="92">
        <v>28062105</v>
      </c>
      <c r="F127" s="87">
        <v>23207255</v>
      </c>
      <c r="H127" s="92">
        <v>42732.3</v>
      </c>
      <c r="I127" s="88">
        <v>90186.154878179674</v>
      </c>
      <c r="J127" s="89">
        <v>-47453.854878179671</v>
      </c>
      <c r="L127" s="90">
        <v>233</v>
      </c>
      <c r="M127" s="88">
        <v>90186.154878179674</v>
      </c>
      <c r="O127" s="98">
        <v>71</v>
      </c>
      <c r="P127" s="91">
        <v>42732.3</v>
      </c>
    </row>
    <row r="128" spans="1:16">
      <c r="A128" s="105" t="s">
        <v>166</v>
      </c>
      <c r="B128" s="98" t="s">
        <v>167</v>
      </c>
      <c r="C128" s="103" t="s">
        <v>602</v>
      </c>
      <c r="D128" s="96" t="s">
        <v>603</v>
      </c>
      <c r="E128" s="92">
        <v>28062105</v>
      </c>
      <c r="F128" s="87">
        <v>23207255</v>
      </c>
      <c r="H128" s="92">
        <v>22268.95</v>
      </c>
      <c r="I128" s="88">
        <v>63865.731995277456</v>
      </c>
      <c r="J128" s="89">
        <v>-41596.781995277459</v>
      </c>
      <c r="L128" s="90">
        <v>165</v>
      </c>
      <c r="M128" s="88">
        <v>63865.731995277456</v>
      </c>
      <c r="O128" s="98">
        <v>37</v>
      </c>
      <c r="P128" s="91">
        <v>22268.95</v>
      </c>
    </row>
    <row r="129" spans="1:16">
      <c r="A129" s="105" t="s">
        <v>166</v>
      </c>
      <c r="B129" s="98" t="s">
        <v>167</v>
      </c>
      <c r="C129" s="103" t="s">
        <v>604</v>
      </c>
      <c r="D129" s="96" t="s">
        <v>605</v>
      </c>
      <c r="E129" s="92">
        <v>28062105</v>
      </c>
      <c r="F129" s="87">
        <v>23207255</v>
      </c>
      <c r="H129" s="92">
        <v>45741.62</v>
      </c>
      <c r="I129" s="88">
        <v>109539.40699796073</v>
      </c>
      <c r="J129" s="89">
        <v>-63797.786997960728</v>
      </c>
      <c r="L129" s="90">
        <v>283</v>
      </c>
      <c r="M129" s="88">
        <v>109539.40699796073</v>
      </c>
      <c r="O129" s="98">
        <v>76</v>
      </c>
      <c r="P129" s="91">
        <v>45741.62</v>
      </c>
    </row>
    <row r="130" spans="1:16">
      <c r="A130" s="105" t="s">
        <v>166</v>
      </c>
      <c r="B130" s="98" t="s">
        <v>167</v>
      </c>
      <c r="C130" s="103" t="s">
        <v>606</v>
      </c>
      <c r="D130" s="96" t="s">
        <v>607</v>
      </c>
      <c r="E130" s="92">
        <v>28062105</v>
      </c>
      <c r="F130" s="87">
        <v>23207255</v>
      </c>
      <c r="H130" s="92">
        <v>47547.21</v>
      </c>
      <c r="I130" s="88">
        <v>154826.01695824836</v>
      </c>
      <c r="J130" s="89">
        <v>-107278.80695824837</v>
      </c>
      <c r="L130" s="90">
        <v>400</v>
      </c>
      <c r="M130" s="88">
        <v>154826.01695824836</v>
      </c>
      <c r="O130" s="98">
        <v>79</v>
      </c>
      <c r="P130" s="91">
        <v>47547.21</v>
      </c>
    </row>
    <row r="131" spans="1:16">
      <c r="A131" s="105" t="s">
        <v>166</v>
      </c>
      <c r="B131" s="98" t="s">
        <v>167</v>
      </c>
      <c r="C131" s="103" t="s">
        <v>610</v>
      </c>
      <c r="D131" s="96" t="s">
        <v>611</v>
      </c>
      <c r="E131" s="92">
        <v>28062105</v>
      </c>
      <c r="F131" s="87">
        <v>23207255</v>
      </c>
      <c r="H131" s="92">
        <v>11435.4</v>
      </c>
      <c r="I131" s="88">
        <v>206305.66759686597</v>
      </c>
      <c r="J131" s="89">
        <v>-194870.26759686598</v>
      </c>
      <c r="L131" s="90">
        <v>533</v>
      </c>
      <c r="M131" s="88">
        <v>206305.66759686597</v>
      </c>
      <c r="O131" s="98">
        <v>19</v>
      </c>
      <c r="P131" s="91">
        <v>11435.4</v>
      </c>
    </row>
    <row r="132" spans="1:16">
      <c r="A132" s="105" t="s">
        <v>166</v>
      </c>
      <c r="B132" s="98" t="s">
        <v>167</v>
      </c>
      <c r="C132" s="103" t="s">
        <v>614</v>
      </c>
      <c r="D132" s="96" t="s">
        <v>615</v>
      </c>
      <c r="E132" s="92">
        <v>28062105</v>
      </c>
      <c r="F132" s="87">
        <v>23207255</v>
      </c>
      <c r="H132" s="92">
        <v>35509.94</v>
      </c>
      <c r="I132" s="88">
        <v>51866.715681013207</v>
      </c>
      <c r="J132" s="89">
        <v>-16356.775681013205</v>
      </c>
      <c r="L132" s="90">
        <v>134</v>
      </c>
      <c r="M132" s="88">
        <v>51866.715681013207</v>
      </c>
      <c r="O132" s="98">
        <v>59</v>
      </c>
      <c r="P132" s="91">
        <v>35509.94</v>
      </c>
    </row>
    <row r="133" spans="1:16">
      <c r="A133" s="105" t="s">
        <v>166</v>
      </c>
      <c r="B133" s="98" t="s">
        <v>167</v>
      </c>
      <c r="C133" s="103" t="s">
        <v>616</v>
      </c>
      <c r="D133" s="96" t="s">
        <v>617</v>
      </c>
      <c r="E133" s="92">
        <v>28062105</v>
      </c>
      <c r="F133" s="87">
        <v>23207255</v>
      </c>
      <c r="H133" s="92">
        <v>12037.27</v>
      </c>
      <c r="I133" s="88">
        <v>201273.82204572289</v>
      </c>
      <c r="J133" s="89">
        <v>-189236.5520457229</v>
      </c>
      <c r="L133" s="90">
        <v>520</v>
      </c>
      <c r="M133" s="88">
        <v>201273.82204572289</v>
      </c>
      <c r="O133" s="98">
        <v>20</v>
      </c>
      <c r="P133" s="91">
        <v>12037.27</v>
      </c>
    </row>
    <row r="134" spans="1:16">
      <c r="A134" s="105" t="s">
        <v>166</v>
      </c>
      <c r="B134" s="98" t="s">
        <v>167</v>
      </c>
      <c r="C134" s="103" t="s">
        <v>618</v>
      </c>
      <c r="D134" s="96" t="s">
        <v>619</v>
      </c>
      <c r="E134" s="92">
        <v>28062105</v>
      </c>
      <c r="F134" s="87">
        <v>23207255</v>
      </c>
      <c r="H134" s="92">
        <v>81853.42</v>
      </c>
      <c r="I134" s="88">
        <v>143988.19577117098</v>
      </c>
      <c r="J134" s="89">
        <v>-62134.775771170986</v>
      </c>
      <c r="L134" s="90">
        <v>372</v>
      </c>
      <c r="M134" s="88">
        <v>143988.19577117098</v>
      </c>
      <c r="O134" s="98">
        <v>136</v>
      </c>
      <c r="P134" s="91">
        <v>81853.42</v>
      </c>
    </row>
    <row r="135" spans="1:16">
      <c r="A135" s="105" t="s">
        <v>166</v>
      </c>
      <c r="B135" s="98" t="s">
        <v>167</v>
      </c>
      <c r="C135" s="103" t="s">
        <v>592</v>
      </c>
      <c r="D135" s="96" t="s">
        <v>593</v>
      </c>
      <c r="E135" s="92">
        <v>28062105</v>
      </c>
      <c r="F135" s="87">
        <v>23207255</v>
      </c>
      <c r="H135" s="92">
        <v>24676.400000000001</v>
      </c>
      <c r="I135" s="88">
        <v>291847.04196629819</v>
      </c>
      <c r="J135" s="89">
        <v>-267170.64196629816</v>
      </c>
      <c r="L135" s="90">
        <v>754</v>
      </c>
      <c r="M135" s="88">
        <v>291847.04196629819</v>
      </c>
      <c r="O135" s="98">
        <v>41</v>
      </c>
      <c r="P135" s="91">
        <v>24676.400000000001</v>
      </c>
    </row>
    <row r="136" spans="1:16">
      <c r="A136" s="105" t="s">
        <v>166</v>
      </c>
      <c r="B136" s="98" t="s">
        <v>167</v>
      </c>
      <c r="C136" s="103" t="s">
        <v>612</v>
      </c>
      <c r="D136" s="96" t="s">
        <v>613</v>
      </c>
      <c r="E136" s="92">
        <v>28062105</v>
      </c>
      <c r="F136" s="87">
        <v>23207255</v>
      </c>
      <c r="H136" s="92">
        <v>142039.76999999999</v>
      </c>
      <c r="I136" s="88">
        <v>113410.05742191694</v>
      </c>
      <c r="J136" s="89">
        <v>28629.712578083054</v>
      </c>
      <c r="L136" s="90">
        <v>293</v>
      </c>
      <c r="M136" s="88">
        <v>113410.05742191694</v>
      </c>
      <c r="O136" s="98">
        <v>236</v>
      </c>
      <c r="P136" s="91">
        <v>142039.76999999999</v>
      </c>
    </row>
    <row r="137" spans="1:16">
      <c r="A137" s="105" t="s">
        <v>166</v>
      </c>
      <c r="B137" s="98" t="s">
        <v>167</v>
      </c>
      <c r="C137" s="103" t="s">
        <v>626</v>
      </c>
      <c r="D137" s="96" t="s">
        <v>627</v>
      </c>
      <c r="E137" s="92">
        <v>28062105</v>
      </c>
      <c r="F137" s="87">
        <v>23207255</v>
      </c>
      <c r="H137" s="92">
        <v>0</v>
      </c>
      <c r="I137" s="88">
        <v>22062.707416550395</v>
      </c>
      <c r="J137" s="89">
        <v>-22062.707416550395</v>
      </c>
      <c r="L137" s="90">
        <v>57</v>
      </c>
      <c r="M137" s="88">
        <v>22062.707416550395</v>
      </c>
      <c r="O137" s="98">
        <v>0</v>
      </c>
      <c r="P137" s="91">
        <v>0</v>
      </c>
    </row>
    <row r="138" spans="1:16">
      <c r="A138" s="105" t="s">
        <v>168</v>
      </c>
      <c r="B138" s="98" t="s">
        <v>169</v>
      </c>
      <c r="C138" s="103" t="s">
        <v>642</v>
      </c>
      <c r="D138" s="96" t="s">
        <v>643</v>
      </c>
      <c r="E138" s="92">
        <v>147788</v>
      </c>
      <c r="F138" s="87">
        <v>122220</v>
      </c>
      <c r="H138" s="92">
        <v>0</v>
      </c>
      <c r="I138" s="88">
        <v>67.509635974304075</v>
      </c>
      <c r="J138" s="89">
        <v>-67.509635974304075</v>
      </c>
      <c r="L138" s="90">
        <v>6</v>
      </c>
      <c r="M138" s="88">
        <v>67.509635974304075</v>
      </c>
      <c r="O138" s="98">
        <v>0</v>
      </c>
      <c r="P138" s="91">
        <v>0</v>
      </c>
    </row>
    <row r="139" spans="1:16">
      <c r="A139" s="105" t="s">
        <v>168</v>
      </c>
      <c r="B139" s="98" t="s">
        <v>169</v>
      </c>
      <c r="C139" s="103" t="s">
        <v>644</v>
      </c>
      <c r="D139" s="96" t="s">
        <v>645</v>
      </c>
      <c r="E139" s="92">
        <v>147788</v>
      </c>
      <c r="F139" s="87">
        <v>122220</v>
      </c>
      <c r="H139" s="92">
        <v>0</v>
      </c>
      <c r="I139" s="88">
        <v>236.28372591006425</v>
      </c>
      <c r="J139" s="89">
        <v>-236.28372591006425</v>
      </c>
      <c r="L139" s="90">
        <v>21</v>
      </c>
      <c r="M139" s="88">
        <v>236.28372591006425</v>
      </c>
      <c r="O139" s="98">
        <v>0</v>
      </c>
      <c r="P139" s="91">
        <v>0</v>
      </c>
    </row>
    <row r="140" spans="1:16">
      <c r="A140" s="105" t="s">
        <v>168</v>
      </c>
      <c r="B140" s="98" t="s">
        <v>169</v>
      </c>
      <c r="C140" s="103" t="s">
        <v>640</v>
      </c>
      <c r="D140" s="96" t="s">
        <v>641</v>
      </c>
      <c r="E140" s="92">
        <v>147788</v>
      </c>
      <c r="F140" s="87">
        <v>122220</v>
      </c>
      <c r="H140" s="92">
        <v>0</v>
      </c>
      <c r="I140" s="88">
        <v>2677.8822269807279</v>
      </c>
      <c r="J140" s="89">
        <v>-2677.8822269807279</v>
      </c>
      <c r="L140" s="90">
        <v>238</v>
      </c>
      <c r="M140" s="88">
        <v>2677.8822269807279</v>
      </c>
      <c r="O140" s="98">
        <v>0</v>
      </c>
      <c r="P140" s="91">
        <v>0</v>
      </c>
    </row>
    <row r="141" spans="1:16">
      <c r="A141" s="105" t="s">
        <v>168</v>
      </c>
      <c r="B141" s="98" t="s">
        <v>169</v>
      </c>
      <c r="C141" s="103" t="s">
        <v>638</v>
      </c>
      <c r="D141" s="96" t="s">
        <v>639</v>
      </c>
      <c r="E141" s="92">
        <v>147788</v>
      </c>
      <c r="F141" s="87">
        <v>122220</v>
      </c>
      <c r="H141" s="92">
        <v>2730.28</v>
      </c>
      <c r="I141" s="88">
        <v>7527.3244111349031</v>
      </c>
      <c r="J141" s="89">
        <v>-4797.0444111349025</v>
      </c>
      <c r="L141" s="90">
        <v>669</v>
      </c>
      <c r="M141" s="88">
        <v>7527.3244111349031</v>
      </c>
      <c r="O141" s="98">
        <v>17</v>
      </c>
      <c r="P141" s="91">
        <v>2730.28</v>
      </c>
    </row>
    <row r="142" spans="1:16">
      <c r="A142" s="106" t="s">
        <v>170</v>
      </c>
      <c r="B142" s="107" t="s">
        <v>171</v>
      </c>
      <c r="C142" s="103"/>
      <c r="D142" s="96" t="s">
        <v>931</v>
      </c>
      <c r="E142" s="92">
        <v>0</v>
      </c>
      <c r="F142" s="87">
        <v>0</v>
      </c>
      <c r="H142" s="92">
        <v>0</v>
      </c>
      <c r="I142" s="92">
        <v>0</v>
      </c>
      <c r="J142" s="92">
        <v>0</v>
      </c>
      <c r="L142" s="90">
        <v>0</v>
      </c>
      <c r="M142" s="88">
        <v>0</v>
      </c>
      <c r="O142" s="98">
        <v>0</v>
      </c>
      <c r="P142" s="91">
        <v>0</v>
      </c>
    </row>
    <row r="143" spans="1:16">
      <c r="A143" s="105" t="s">
        <v>172</v>
      </c>
      <c r="B143" s="98" t="s">
        <v>173</v>
      </c>
      <c r="C143" s="103" t="s">
        <v>646</v>
      </c>
      <c r="D143" s="96" t="s">
        <v>647</v>
      </c>
      <c r="E143" s="92">
        <v>2138329</v>
      </c>
      <c r="F143" s="87">
        <v>1768390</v>
      </c>
      <c r="H143" s="92">
        <v>99430.22</v>
      </c>
      <c r="I143" s="88">
        <v>21581.536953242838</v>
      </c>
      <c r="J143" s="89">
        <v>77848.683046757156</v>
      </c>
      <c r="L143" s="90">
        <v>316</v>
      </c>
      <c r="M143" s="88">
        <v>21581.536953242838</v>
      </c>
      <c r="O143" s="98">
        <v>298</v>
      </c>
      <c r="P143" s="91">
        <v>99430.22</v>
      </c>
    </row>
    <row r="144" spans="1:16">
      <c r="A144" s="105" t="s">
        <v>172</v>
      </c>
      <c r="B144" s="98" t="s">
        <v>173</v>
      </c>
      <c r="C144" s="103" t="s">
        <v>652</v>
      </c>
      <c r="D144" s="96" t="s">
        <v>653</v>
      </c>
      <c r="E144" s="92">
        <v>2138329</v>
      </c>
      <c r="F144" s="87">
        <v>1768390</v>
      </c>
      <c r="H144" s="92">
        <v>0</v>
      </c>
      <c r="I144" s="88">
        <v>21786.424962292611</v>
      </c>
      <c r="J144" s="89">
        <v>-21786.424962292611</v>
      </c>
      <c r="L144" s="90">
        <v>319</v>
      </c>
      <c r="M144" s="88">
        <v>21786.424962292611</v>
      </c>
      <c r="O144" s="98">
        <v>0</v>
      </c>
      <c r="P144" s="91">
        <v>0</v>
      </c>
    </row>
    <row r="145" spans="1:16">
      <c r="A145" s="105" t="s">
        <v>172</v>
      </c>
      <c r="B145" s="98" t="s">
        <v>173</v>
      </c>
      <c r="C145" s="103" t="s">
        <v>650</v>
      </c>
      <c r="D145" s="96" t="s">
        <v>651</v>
      </c>
      <c r="E145" s="92">
        <v>2138329</v>
      </c>
      <c r="F145" s="87">
        <v>1768390</v>
      </c>
      <c r="H145" s="92">
        <v>0</v>
      </c>
      <c r="I145" s="88">
        <v>49446.306184012072</v>
      </c>
      <c r="J145" s="89">
        <v>-49446.306184012072</v>
      </c>
      <c r="L145" s="90">
        <v>724</v>
      </c>
      <c r="M145" s="88">
        <v>49446.306184012072</v>
      </c>
      <c r="O145" s="98">
        <v>0</v>
      </c>
      <c r="P145" s="91">
        <v>0</v>
      </c>
    </row>
    <row r="146" spans="1:16">
      <c r="A146" s="105" t="s">
        <v>172</v>
      </c>
      <c r="B146" s="98" t="s">
        <v>173</v>
      </c>
      <c r="C146" s="103" t="s">
        <v>648</v>
      </c>
      <c r="D146" s="96" t="s">
        <v>649</v>
      </c>
      <c r="E146" s="92">
        <v>2138329</v>
      </c>
      <c r="F146" s="87">
        <v>1768390</v>
      </c>
      <c r="H146" s="92">
        <v>3670.24</v>
      </c>
      <c r="I146" s="88">
        <v>37972.577677224741</v>
      </c>
      <c r="J146" s="89">
        <v>-34302.337677224743</v>
      </c>
      <c r="L146" s="90">
        <v>556</v>
      </c>
      <c r="M146" s="88">
        <v>37972.577677224741</v>
      </c>
      <c r="O146" s="98">
        <v>11</v>
      </c>
      <c r="P146" s="91">
        <v>3670.24</v>
      </c>
    </row>
    <row r="147" spans="1:16">
      <c r="A147" s="105" t="s">
        <v>172</v>
      </c>
      <c r="B147" s="98" t="s">
        <v>173</v>
      </c>
      <c r="C147" s="103" t="s">
        <v>654</v>
      </c>
      <c r="D147" s="96" t="s">
        <v>655</v>
      </c>
      <c r="E147" s="92">
        <v>2138329</v>
      </c>
      <c r="F147" s="87">
        <v>1768390</v>
      </c>
      <c r="H147" s="92">
        <v>12345.36</v>
      </c>
      <c r="I147" s="88">
        <v>50334.154223227757</v>
      </c>
      <c r="J147" s="89">
        <v>-37988.794223227756</v>
      </c>
      <c r="L147" s="90">
        <v>737</v>
      </c>
      <c r="M147" s="88">
        <v>50334.154223227757</v>
      </c>
      <c r="O147" s="98">
        <v>37</v>
      </c>
      <c r="P147" s="91">
        <v>12345.36</v>
      </c>
    </row>
    <row r="148" spans="1:16">
      <c r="A148" s="105" t="s">
        <v>174</v>
      </c>
      <c r="B148" s="98" t="s">
        <v>175</v>
      </c>
      <c r="C148" s="103" t="s">
        <v>656</v>
      </c>
      <c r="D148" s="96" t="s">
        <v>657</v>
      </c>
      <c r="E148" s="92">
        <v>609617</v>
      </c>
      <c r="F148" s="87">
        <v>504151</v>
      </c>
      <c r="H148" s="92">
        <v>9096.2199999999993</v>
      </c>
      <c r="I148" s="88">
        <v>49446</v>
      </c>
      <c r="J148" s="89">
        <v>-40349.78</v>
      </c>
      <c r="L148" s="90">
        <v>347</v>
      </c>
      <c r="M148" s="88">
        <v>49446</v>
      </c>
      <c r="O148" s="98">
        <v>33</v>
      </c>
      <c r="P148" s="91">
        <v>9096.2199999999993</v>
      </c>
    </row>
    <row r="149" spans="1:16">
      <c r="A149" s="105" t="s">
        <v>176</v>
      </c>
      <c r="B149" s="98" t="s">
        <v>177</v>
      </c>
      <c r="C149" s="103" t="s">
        <v>658</v>
      </c>
      <c r="D149" s="96" t="s">
        <v>659</v>
      </c>
      <c r="E149" s="92">
        <v>88162</v>
      </c>
      <c r="F149" s="87">
        <v>72910</v>
      </c>
      <c r="H149" s="92">
        <v>0</v>
      </c>
      <c r="I149" s="88">
        <v>1491</v>
      </c>
      <c r="J149" s="89">
        <v>-1491</v>
      </c>
      <c r="L149" s="90">
        <v>67</v>
      </c>
      <c r="M149" s="88">
        <v>1491</v>
      </c>
      <c r="O149" s="98">
        <v>0</v>
      </c>
      <c r="P149" s="91">
        <v>0</v>
      </c>
    </row>
    <row r="150" spans="1:16">
      <c r="A150" s="105" t="s">
        <v>178</v>
      </c>
      <c r="B150" s="98" t="s">
        <v>179</v>
      </c>
      <c r="C150" s="103" t="s">
        <v>660</v>
      </c>
      <c r="D150" s="96" t="s">
        <v>661</v>
      </c>
      <c r="E150" s="92">
        <v>573725</v>
      </c>
      <c r="F150" s="87">
        <v>474468</v>
      </c>
      <c r="H150" s="92">
        <v>0</v>
      </c>
      <c r="I150" s="88">
        <v>4589.8373584905657</v>
      </c>
      <c r="J150" s="89">
        <v>-4589.8373584905657</v>
      </c>
      <c r="L150" s="90">
        <v>83</v>
      </c>
      <c r="M150" s="88">
        <v>4589.8373584905657</v>
      </c>
      <c r="O150" s="98">
        <v>0</v>
      </c>
      <c r="P150" s="91">
        <v>0</v>
      </c>
    </row>
    <row r="151" spans="1:16">
      <c r="A151" s="105" t="s">
        <v>178</v>
      </c>
      <c r="B151" s="98" t="s">
        <v>179</v>
      </c>
      <c r="C151" s="103" t="s">
        <v>662</v>
      </c>
      <c r="D151" s="96" t="s">
        <v>663</v>
      </c>
      <c r="E151" s="92">
        <v>573725</v>
      </c>
      <c r="F151" s="87">
        <v>474468</v>
      </c>
      <c r="H151" s="92">
        <v>3924.64</v>
      </c>
      <c r="I151" s="88">
        <v>18193.451698113207</v>
      </c>
      <c r="J151" s="89">
        <v>-14268.811698113208</v>
      </c>
      <c r="L151" s="90">
        <v>329</v>
      </c>
      <c r="M151" s="88">
        <v>18193.451698113207</v>
      </c>
      <c r="O151" s="98">
        <v>19</v>
      </c>
      <c r="P151" s="91">
        <v>3924.64</v>
      </c>
    </row>
    <row r="152" spans="1:16">
      <c r="A152" s="105" t="s">
        <v>178</v>
      </c>
      <c r="B152" s="98" t="s">
        <v>179</v>
      </c>
      <c r="C152" s="103" t="s">
        <v>664</v>
      </c>
      <c r="D152" s="96" t="s">
        <v>665</v>
      </c>
      <c r="E152" s="92">
        <v>573725</v>
      </c>
      <c r="F152" s="87">
        <v>474468</v>
      </c>
      <c r="H152" s="92">
        <v>0</v>
      </c>
      <c r="I152" s="88">
        <v>55631.040754716982</v>
      </c>
      <c r="J152" s="89">
        <v>-55631.040754716982</v>
      </c>
      <c r="L152" s="90">
        <v>1006</v>
      </c>
      <c r="M152" s="88">
        <v>55631.040754716982</v>
      </c>
      <c r="O152" s="98">
        <v>0</v>
      </c>
      <c r="P152" s="91">
        <v>0</v>
      </c>
    </row>
    <row r="153" spans="1:16">
      <c r="A153" s="105" t="s">
        <v>178</v>
      </c>
      <c r="B153" s="98" t="s">
        <v>179</v>
      </c>
      <c r="C153" s="103" t="s">
        <v>666</v>
      </c>
      <c r="D153" s="96" t="s">
        <v>667</v>
      </c>
      <c r="E153" s="92">
        <v>573725</v>
      </c>
      <c r="F153" s="87">
        <v>474468</v>
      </c>
      <c r="H153" s="92">
        <v>11980.48</v>
      </c>
      <c r="I153" s="88">
        <v>27317.82716981132</v>
      </c>
      <c r="J153" s="89">
        <v>-15337.347169811321</v>
      </c>
      <c r="L153" s="90">
        <v>494</v>
      </c>
      <c r="M153" s="88">
        <v>27317.82716981132</v>
      </c>
      <c r="O153" s="98">
        <v>58</v>
      </c>
      <c r="P153" s="91">
        <v>11980.48</v>
      </c>
    </row>
    <row r="154" spans="1:16">
      <c r="A154" s="105" t="s">
        <v>178</v>
      </c>
      <c r="B154" s="98" t="s">
        <v>179</v>
      </c>
      <c r="C154" s="103" t="s">
        <v>668</v>
      </c>
      <c r="D154" s="96" t="s">
        <v>669</v>
      </c>
      <c r="E154" s="92">
        <v>573725</v>
      </c>
      <c r="F154" s="87">
        <v>474468</v>
      </c>
      <c r="H154" s="92">
        <v>0</v>
      </c>
      <c r="I154" s="88">
        <v>1603.6781132075473</v>
      </c>
      <c r="J154" s="89">
        <v>-1603.6781132075473</v>
      </c>
      <c r="L154" s="90">
        <v>29</v>
      </c>
      <c r="M154" s="88">
        <v>1603.6781132075473</v>
      </c>
      <c r="O154" s="98">
        <v>0</v>
      </c>
      <c r="P154" s="91">
        <v>0</v>
      </c>
    </row>
    <row r="155" spans="1:16">
      <c r="A155" s="105" t="s">
        <v>178</v>
      </c>
      <c r="B155" s="98" t="s">
        <v>179</v>
      </c>
      <c r="C155" s="103" t="s">
        <v>670</v>
      </c>
      <c r="D155" s="96" t="s">
        <v>671</v>
      </c>
      <c r="E155" s="92">
        <v>573725</v>
      </c>
      <c r="F155" s="87">
        <v>474468</v>
      </c>
      <c r="H155" s="92">
        <v>5370.56</v>
      </c>
      <c r="I155" s="88">
        <v>4258.0418867924527</v>
      </c>
      <c r="J155" s="89">
        <v>1112.5181132075477</v>
      </c>
      <c r="L155" s="90">
        <v>77</v>
      </c>
      <c r="M155" s="88">
        <v>4258.0418867924527</v>
      </c>
      <c r="O155" s="98">
        <v>26</v>
      </c>
      <c r="P155" s="91">
        <v>5370.56</v>
      </c>
    </row>
    <row r="156" spans="1:16">
      <c r="A156" s="105" t="s">
        <v>178</v>
      </c>
      <c r="B156" s="98" t="s">
        <v>179</v>
      </c>
      <c r="C156" s="103" t="s">
        <v>672</v>
      </c>
      <c r="D156" s="96" t="s">
        <v>673</v>
      </c>
      <c r="E156" s="92">
        <v>573725</v>
      </c>
      <c r="F156" s="87">
        <v>474468</v>
      </c>
      <c r="H156" s="92">
        <v>30570.880000000001</v>
      </c>
      <c r="I156" s="88">
        <v>34949.123018867926</v>
      </c>
      <c r="J156" s="89">
        <v>-4378.2430188679245</v>
      </c>
      <c r="L156" s="90">
        <v>632</v>
      </c>
      <c r="M156" s="88">
        <v>34949.123018867926</v>
      </c>
      <c r="O156" s="98">
        <v>148</v>
      </c>
      <c r="P156" s="91">
        <v>30570.880000000001</v>
      </c>
    </row>
    <row r="157" spans="1:16">
      <c r="A157" s="106" t="s">
        <v>180</v>
      </c>
      <c r="B157" s="107" t="s">
        <v>181</v>
      </c>
      <c r="C157" s="103"/>
      <c r="D157" s="96" t="s">
        <v>931</v>
      </c>
      <c r="E157" s="92">
        <v>0</v>
      </c>
      <c r="F157" s="87">
        <v>0</v>
      </c>
      <c r="H157" s="92">
        <v>0</v>
      </c>
      <c r="I157" s="92">
        <v>0</v>
      </c>
      <c r="J157" s="92">
        <v>0</v>
      </c>
      <c r="L157" s="90">
        <v>0</v>
      </c>
      <c r="M157" s="88">
        <v>0</v>
      </c>
      <c r="O157" s="98">
        <v>0</v>
      </c>
      <c r="P157" s="91">
        <v>0</v>
      </c>
    </row>
    <row r="158" spans="1:16">
      <c r="A158" s="106" t="s">
        <v>182</v>
      </c>
      <c r="B158" s="107" t="s">
        <v>183</v>
      </c>
      <c r="C158" s="103"/>
      <c r="D158" s="96" t="s">
        <v>931</v>
      </c>
      <c r="E158" s="92">
        <v>0</v>
      </c>
      <c r="F158" s="87">
        <v>0</v>
      </c>
      <c r="H158" s="92">
        <v>0</v>
      </c>
      <c r="I158" s="92">
        <v>0</v>
      </c>
      <c r="J158" s="92">
        <v>0</v>
      </c>
      <c r="L158" s="90">
        <v>0</v>
      </c>
      <c r="M158" s="88">
        <v>0</v>
      </c>
      <c r="O158" s="98">
        <v>0</v>
      </c>
      <c r="P158" s="91">
        <v>0</v>
      </c>
    </row>
    <row r="159" spans="1:16">
      <c r="A159" s="106" t="s">
        <v>184</v>
      </c>
      <c r="B159" s="107" t="s">
        <v>185</v>
      </c>
      <c r="C159" s="103"/>
      <c r="D159" s="96" t="s">
        <v>931</v>
      </c>
      <c r="E159" s="92">
        <v>0</v>
      </c>
      <c r="F159" s="87">
        <v>0</v>
      </c>
      <c r="H159" s="92">
        <v>0</v>
      </c>
      <c r="I159" s="92">
        <v>0</v>
      </c>
      <c r="J159" s="92">
        <v>0</v>
      </c>
      <c r="L159" s="90">
        <v>0</v>
      </c>
      <c r="M159" s="88">
        <v>0</v>
      </c>
      <c r="O159" s="98">
        <v>0</v>
      </c>
      <c r="P159" s="91">
        <v>0</v>
      </c>
    </row>
    <row r="160" spans="1:16">
      <c r="A160" s="106" t="s">
        <v>186</v>
      </c>
      <c r="B160" s="107" t="s">
        <v>187</v>
      </c>
      <c r="C160" s="103"/>
      <c r="D160" s="96" t="s">
        <v>931</v>
      </c>
      <c r="E160" s="92">
        <v>0</v>
      </c>
      <c r="F160" s="87">
        <v>0</v>
      </c>
      <c r="H160" s="92">
        <v>0</v>
      </c>
      <c r="I160" s="92">
        <v>0</v>
      </c>
      <c r="J160" s="92">
        <v>0</v>
      </c>
      <c r="L160" s="90">
        <v>0</v>
      </c>
      <c r="M160" s="88">
        <v>0</v>
      </c>
      <c r="O160" s="98">
        <v>0</v>
      </c>
      <c r="P160" s="91">
        <v>0</v>
      </c>
    </row>
    <row r="161" spans="1:16">
      <c r="A161" s="106" t="s">
        <v>188</v>
      </c>
      <c r="B161" s="107" t="s">
        <v>189</v>
      </c>
      <c r="C161" s="103"/>
      <c r="D161" s="96" t="s">
        <v>931</v>
      </c>
      <c r="E161" s="92">
        <v>0</v>
      </c>
      <c r="F161" s="87">
        <v>0</v>
      </c>
      <c r="H161" s="92">
        <v>0</v>
      </c>
      <c r="I161" s="92">
        <v>0</v>
      </c>
      <c r="J161" s="92">
        <v>0</v>
      </c>
      <c r="L161" s="90">
        <v>0</v>
      </c>
      <c r="M161" s="88">
        <v>0</v>
      </c>
      <c r="O161" s="98">
        <v>0</v>
      </c>
      <c r="P161" s="91">
        <v>0</v>
      </c>
    </row>
    <row r="162" spans="1:16">
      <c r="A162" s="106" t="s">
        <v>190</v>
      </c>
      <c r="B162" s="107" t="s">
        <v>191</v>
      </c>
      <c r="C162" s="103"/>
      <c r="D162" s="96" t="s">
        <v>931</v>
      </c>
      <c r="E162" s="92">
        <v>0</v>
      </c>
      <c r="F162" s="87">
        <v>0</v>
      </c>
      <c r="H162" s="92">
        <v>0</v>
      </c>
      <c r="I162" s="92">
        <v>0</v>
      </c>
      <c r="J162" s="92">
        <v>0</v>
      </c>
      <c r="L162" s="90">
        <v>0</v>
      </c>
      <c r="M162" s="88">
        <v>0</v>
      </c>
      <c r="O162" s="98">
        <v>0</v>
      </c>
      <c r="P162" s="91">
        <v>0</v>
      </c>
    </row>
    <row r="163" spans="1:16">
      <c r="A163" s="106" t="s">
        <v>192</v>
      </c>
      <c r="B163" s="107" t="s">
        <v>193</v>
      </c>
      <c r="C163" s="103"/>
      <c r="D163" s="96" t="s">
        <v>931</v>
      </c>
      <c r="E163" s="92">
        <v>0</v>
      </c>
      <c r="F163" s="87">
        <v>0</v>
      </c>
      <c r="H163" s="92">
        <v>0</v>
      </c>
      <c r="I163" s="92">
        <v>0</v>
      </c>
      <c r="J163" s="92">
        <v>0</v>
      </c>
      <c r="L163" s="90">
        <v>0</v>
      </c>
      <c r="M163" s="88">
        <v>0</v>
      </c>
      <c r="O163" s="98">
        <v>0</v>
      </c>
      <c r="P163" s="91">
        <v>0</v>
      </c>
    </row>
    <row r="164" spans="1:16">
      <c r="A164" s="106" t="s">
        <v>194</v>
      </c>
      <c r="B164" s="107" t="s">
        <v>195</v>
      </c>
      <c r="C164" s="103"/>
      <c r="D164" s="96" t="s">
        <v>931</v>
      </c>
      <c r="E164" s="92">
        <v>0</v>
      </c>
      <c r="F164" s="87">
        <v>0</v>
      </c>
      <c r="H164" s="92">
        <v>0</v>
      </c>
      <c r="I164" s="92">
        <v>0</v>
      </c>
      <c r="J164" s="92">
        <v>0</v>
      </c>
      <c r="L164" s="90">
        <v>0</v>
      </c>
      <c r="M164" s="88">
        <v>0</v>
      </c>
      <c r="O164" s="98">
        <v>0</v>
      </c>
      <c r="P164" s="91">
        <v>0</v>
      </c>
    </row>
    <row r="165" spans="1:16">
      <c r="A165" s="106" t="s">
        <v>196</v>
      </c>
      <c r="B165" s="107" t="s">
        <v>197</v>
      </c>
      <c r="C165" s="103"/>
      <c r="D165" s="96" t="s">
        <v>931</v>
      </c>
      <c r="E165" s="92">
        <v>0</v>
      </c>
      <c r="F165" s="87">
        <v>0</v>
      </c>
      <c r="H165" s="92">
        <v>0</v>
      </c>
      <c r="I165" s="92">
        <v>0</v>
      </c>
      <c r="J165" s="92">
        <v>0</v>
      </c>
      <c r="L165" s="90">
        <v>0</v>
      </c>
      <c r="M165" s="88">
        <v>0</v>
      </c>
      <c r="O165" s="98">
        <v>0</v>
      </c>
      <c r="P165" s="91">
        <v>0</v>
      </c>
    </row>
    <row r="166" spans="1:16">
      <c r="A166" s="106" t="s">
        <v>198</v>
      </c>
      <c r="B166" s="107" t="s">
        <v>199</v>
      </c>
      <c r="C166" s="103"/>
      <c r="D166" s="96" t="s">
        <v>931</v>
      </c>
      <c r="E166" s="92">
        <v>0</v>
      </c>
      <c r="F166" s="87">
        <v>0</v>
      </c>
      <c r="H166" s="92">
        <v>0</v>
      </c>
      <c r="I166" s="92">
        <v>0</v>
      </c>
      <c r="J166" s="92">
        <v>0</v>
      </c>
      <c r="L166" s="90">
        <v>0</v>
      </c>
      <c r="M166" s="88">
        <v>0</v>
      </c>
      <c r="O166" s="98">
        <v>0</v>
      </c>
      <c r="P166" s="91">
        <v>0</v>
      </c>
    </row>
    <row r="167" spans="1:16">
      <c r="A167" s="106" t="s">
        <v>200</v>
      </c>
      <c r="B167" s="107" t="s">
        <v>201</v>
      </c>
      <c r="C167" s="103"/>
      <c r="D167" s="96" t="s">
        <v>931</v>
      </c>
      <c r="E167" s="92">
        <v>0</v>
      </c>
      <c r="F167" s="87">
        <v>0</v>
      </c>
      <c r="H167" s="92">
        <v>0</v>
      </c>
      <c r="I167" s="92">
        <v>0</v>
      </c>
      <c r="J167" s="92">
        <v>0</v>
      </c>
      <c r="L167" s="90">
        <v>0</v>
      </c>
      <c r="M167" s="88">
        <v>0</v>
      </c>
      <c r="O167" s="98">
        <v>0</v>
      </c>
      <c r="P167" s="91">
        <v>0</v>
      </c>
    </row>
    <row r="168" spans="1:16">
      <c r="A168" s="106" t="s">
        <v>202</v>
      </c>
      <c r="B168" s="107" t="s">
        <v>203</v>
      </c>
      <c r="C168" s="103"/>
      <c r="D168" s="96" t="s">
        <v>931</v>
      </c>
      <c r="E168" s="92">
        <v>0</v>
      </c>
      <c r="F168" s="87">
        <v>0</v>
      </c>
      <c r="H168" s="92">
        <v>0</v>
      </c>
      <c r="I168" s="92">
        <v>0</v>
      </c>
      <c r="J168" s="92">
        <v>0</v>
      </c>
      <c r="L168" s="90">
        <v>0</v>
      </c>
      <c r="M168" s="88">
        <v>0</v>
      </c>
      <c r="O168" s="98">
        <v>0</v>
      </c>
      <c r="P168" s="91">
        <v>0</v>
      </c>
    </row>
    <row r="169" spans="1:16">
      <c r="A169" s="105" t="s">
        <v>204</v>
      </c>
      <c r="B169" s="98" t="s">
        <v>205</v>
      </c>
      <c r="C169" s="103" t="s">
        <v>674</v>
      </c>
      <c r="D169" s="96" t="s">
        <v>675</v>
      </c>
      <c r="E169" s="92">
        <v>418708</v>
      </c>
      <c r="F169" s="87">
        <v>346270</v>
      </c>
      <c r="H169" s="92">
        <v>2800.97</v>
      </c>
      <c r="I169" s="88">
        <v>11677.807692307693</v>
      </c>
      <c r="J169" s="89">
        <v>-8876.8376923076939</v>
      </c>
      <c r="L169" s="90">
        <v>69</v>
      </c>
      <c r="M169" s="88">
        <v>11677.807692307693</v>
      </c>
      <c r="O169" s="98">
        <v>8</v>
      </c>
      <c r="P169" s="91">
        <v>2800.97</v>
      </c>
    </row>
    <row r="170" spans="1:16">
      <c r="A170" s="105" t="s">
        <v>204</v>
      </c>
      <c r="B170" s="98" t="s">
        <v>205</v>
      </c>
      <c r="C170" s="103" t="s">
        <v>676</v>
      </c>
      <c r="D170" s="96" t="s">
        <v>677</v>
      </c>
      <c r="E170" s="92">
        <v>418708</v>
      </c>
      <c r="F170" s="87">
        <v>346270</v>
      </c>
      <c r="H170" s="92">
        <v>6302.18</v>
      </c>
      <c r="I170" s="88">
        <v>14724.192307692309</v>
      </c>
      <c r="J170" s="89">
        <v>-8422.0123076923082</v>
      </c>
      <c r="L170" s="90">
        <v>87</v>
      </c>
      <c r="M170" s="88">
        <v>14724.192307692309</v>
      </c>
      <c r="O170" s="98">
        <v>18</v>
      </c>
      <c r="P170" s="91">
        <v>6302.18</v>
      </c>
    </row>
    <row r="171" spans="1:16">
      <c r="A171" s="106" t="s">
        <v>206</v>
      </c>
      <c r="B171" s="107" t="s">
        <v>207</v>
      </c>
      <c r="C171" s="103"/>
      <c r="D171" s="96" t="s">
        <v>931</v>
      </c>
      <c r="E171" s="92">
        <v>0</v>
      </c>
      <c r="F171" s="87">
        <v>0</v>
      </c>
      <c r="H171" s="92">
        <v>0</v>
      </c>
      <c r="I171" s="92">
        <v>0</v>
      </c>
      <c r="J171" s="92">
        <v>0</v>
      </c>
      <c r="L171" s="90">
        <v>0</v>
      </c>
      <c r="M171" s="88">
        <v>0</v>
      </c>
      <c r="O171" s="98">
        <v>0</v>
      </c>
      <c r="P171" s="91">
        <v>0</v>
      </c>
    </row>
    <row r="172" spans="1:16">
      <c r="A172" s="106" t="s">
        <v>208</v>
      </c>
      <c r="B172" s="107" t="s">
        <v>209</v>
      </c>
      <c r="C172" s="103"/>
      <c r="D172" s="96" t="s">
        <v>931</v>
      </c>
      <c r="E172" s="92">
        <v>0</v>
      </c>
      <c r="F172" s="87">
        <v>0</v>
      </c>
      <c r="H172" s="92">
        <v>0</v>
      </c>
      <c r="I172" s="92">
        <v>0</v>
      </c>
      <c r="J172" s="92">
        <v>0</v>
      </c>
      <c r="L172" s="90">
        <v>0</v>
      </c>
      <c r="M172" s="88">
        <v>0</v>
      </c>
      <c r="O172" s="98">
        <v>0</v>
      </c>
      <c r="P172" s="91">
        <v>0</v>
      </c>
    </row>
    <row r="173" spans="1:16">
      <c r="A173" s="106" t="s">
        <v>210</v>
      </c>
      <c r="B173" s="107" t="s">
        <v>211</v>
      </c>
      <c r="C173" s="103"/>
      <c r="D173" s="96" t="s">
        <v>931</v>
      </c>
      <c r="E173" s="92">
        <v>0</v>
      </c>
      <c r="F173" s="87">
        <v>0</v>
      </c>
      <c r="H173" s="92">
        <v>0</v>
      </c>
      <c r="I173" s="92">
        <v>0</v>
      </c>
      <c r="J173" s="92">
        <v>0</v>
      </c>
      <c r="L173" s="90">
        <v>0</v>
      </c>
      <c r="M173" s="88">
        <v>0</v>
      </c>
      <c r="O173" s="98">
        <v>0</v>
      </c>
      <c r="P173" s="91">
        <v>0</v>
      </c>
    </row>
    <row r="174" spans="1:16">
      <c r="A174" s="106" t="s">
        <v>212</v>
      </c>
      <c r="B174" s="107" t="s">
        <v>213</v>
      </c>
      <c r="C174" s="103"/>
      <c r="D174" s="96" t="s">
        <v>931</v>
      </c>
      <c r="E174" s="92">
        <v>0</v>
      </c>
      <c r="F174" s="87">
        <v>0</v>
      </c>
      <c r="H174" s="92">
        <v>0</v>
      </c>
      <c r="I174" s="92">
        <v>0</v>
      </c>
      <c r="J174" s="92">
        <v>0</v>
      </c>
      <c r="L174" s="90">
        <v>0</v>
      </c>
      <c r="M174" s="88">
        <v>0</v>
      </c>
      <c r="O174" s="98">
        <v>0</v>
      </c>
      <c r="P174" s="91">
        <v>0</v>
      </c>
    </row>
    <row r="175" spans="1:16">
      <c r="A175" s="106" t="s">
        <v>214</v>
      </c>
      <c r="B175" s="107" t="s">
        <v>215</v>
      </c>
      <c r="C175" s="103"/>
      <c r="D175" s="96" t="s">
        <v>931</v>
      </c>
      <c r="E175" s="92">
        <v>0</v>
      </c>
      <c r="F175" s="87">
        <v>0</v>
      </c>
      <c r="H175" s="92">
        <v>0</v>
      </c>
      <c r="I175" s="92">
        <v>0</v>
      </c>
      <c r="J175" s="92">
        <v>0</v>
      </c>
      <c r="L175" s="90">
        <v>0</v>
      </c>
      <c r="M175" s="88">
        <v>0</v>
      </c>
      <c r="O175" s="98">
        <v>0</v>
      </c>
      <c r="P175" s="91">
        <v>0</v>
      </c>
    </row>
    <row r="176" spans="1:16">
      <c r="A176" s="106" t="s">
        <v>216</v>
      </c>
      <c r="B176" s="107" t="s">
        <v>217</v>
      </c>
      <c r="C176" s="103"/>
      <c r="D176" s="96" t="s">
        <v>931</v>
      </c>
      <c r="E176" s="92">
        <v>0</v>
      </c>
      <c r="F176" s="87">
        <v>0</v>
      </c>
      <c r="H176" s="92">
        <v>0</v>
      </c>
      <c r="I176" s="92">
        <v>0</v>
      </c>
      <c r="J176" s="92">
        <v>0</v>
      </c>
      <c r="L176" s="90">
        <v>0</v>
      </c>
      <c r="M176" s="88">
        <v>0</v>
      </c>
      <c r="O176" s="98">
        <v>0</v>
      </c>
      <c r="P176" s="91">
        <v>0</v>
      </c>
    </row>
    <row r="177" spans="1:16">
      <c r="A177" s="106" t="s">
        <v>218</v>
      </c>
      <c r="B177" s="107" t="s">
        <v>219</v>
      </c>
      <c r="C177" s="103"/>
      <c r="D177" s="96" t="s">
        <v>931</v>
      </c>
      <c r="E177" s="92">
        <v>0</v>
      </c>
      <c r="F177" s="87">
        <v>0</v>
      </c>
      <c r="H177" s="92">
        <v>0</v>
      </c>
      <c r="I177" s="92">
        <v>0</v>
      </c>
      <c r="J177" s="92">
        <v>0</v>
      </c>
      <c r="L177" s="90">
        <v>0</v>
      </c>
      <c r="M177" s="88">
        <v>0</v>
      </c>
      <c r="O177" s="98">
        <v>0</v>
      </c>
      <c r="P177" s="91">
        <v>0</v>
      </c>
    </row>
    <row r="178" spans="1:16">
      <c r="A178" s="105" t="s">
        <v>220</v>
      </c>
      <c r="B178" s="98" t="s">
        <v>221</v>
      </c>
      <c r="C178" s="103" t="s">
        <v>678</v>
      </c>
      <c r="D178" s="96" t="s">
        <v>679</v>
      </c>
      <c r="E178" s="92">
        <v>2541981</v>
      </c>
      <c r="F178" s="87">
        <v>2102208</v>
      </c>
      <c r="H178" s="92">
        <v>0</v>
      </c>
      <c r="I178" s="88">
        <v>57866.96875</v>
      </c>
      <c r="J178" s="89">
        <v>-57866.96875</v>
      </c>
      <c r="L178" s="90">
        <v>271</v>
      </c>
      <c r="M178" s="88">
        <v>57866.96875</v>
      </c>
      <c r="O178" s="98">
        <v>0</v>
      </c>
      <c r="P178" s="91">
        <v>0</v>
      </c>
    </row>
    <row r="179" spans="1:16">
      <c r="A179" s="105" t="s">
        <v>220</v>
      </c>
      <c r="B179" s="98" t="s">
        <v>221</v>
      </c>
      <c r="C179" s="103" t="s">
        <v>684</v>
      </c>
      <c r="D179" s="96" t="s">
        <v>685</v>
      </c>
      <c r="E179" s="92">
        <v>2541981</v>
      </c>
      <c r="F179" s="87">
        <v>2102208</v>
      </c>
      <c r="H179" s="92">
        <v>0</v>
      </c>
      <c r="I179" s="88">
        <v>11957.75</v>
      </c>
      <c r="J179" s="89">
        <v>-11957.75</v>
      </c>
      <c r="L179" s="90">
        <v>56</v>
      </c>
      <c r="M179" s="88">
        <v>11957.75</v>
      </c>
      <c r="O179" s="98">
        <v>0</v>
      </c>
      <c r="P179" s="91">
        <v>0</v>
      </c>
    </row>
    <row r="180" spans="1:16">
      <c r="A180" s="105" t="s">
        <v>220</v>
      </c>
      <c r="B180" s="98" t="s">
        <v>221</v>
      </c>
      <c r="C180" s="103" t="s">
        <v>682</v>
      </c>
      <c r="D180" s="96" t="s">
        <v>683</v>
      </c>
      <c r="E180" s="92">
        <v>2541981</v>
      </c>
      <c r="F180" s="87">
        <v>2102208</v>
      </c>
      <c r="H180" s="92">
        <v>0</v>
      </c>
      <c r="I180" s="88">
        <v>2562.375</v>
      </c>
      <c r="J180" s="89">
        <v>-2562.375</v>
      </c>
      <c r="L180" s="90">
        <v>12</v>
      </c>
      <c r="M180" s="88">
        <v>2562.375</v>
      </c>
      <c r="O180" s="98">
        <v>0</v>
      </c>
      <c r="P180" s="91">
        <v>0</v>
      </c>
    </row>
    <row r="181" spans="1:16">
      <c r="A181" s="105" t="s">
        <v>220</v>
      </c>
      <c r="B181" s="98" t="s">
        <v>221</v>
      </c>
      <c r="C181" s="103" t="s">
        <v>680</v>
      </c>
      <c r="D181" s="96" t="s">
        <v>681</v>
      </c>
      <c r="E181" s="92">
        <v>2541981</v>
      </c>
      <c r="F181" s="87">
        <v>2102208</v>
      </c>
      <c r="H181" s="92">
        <v>13847.67</v>
      </c>
      <c r="I181" s="88">
        <v>30107.90625</v>
      </c>
      <c r="J181" s="89">
        <v>-16260.23625</v>
      </c>
      <c r="L181" s="90">
        <v>141</v>
      </c>
      <c r="M181" s="88">
        <v>30107.90625</v>
      </c>
      <c r="O181" s="98">
        <v>42</v>
      </c>
      <c r="P181" s="91">
        <v>13847.67</v>
      </c>
    </row>
    <row r="182" spans="1:16">
      <c r="A182" s="106" t="s">
        <v>222</v>
      </c>
      <c r="B182" s="107" t="s">
        <v>223</v>
      </c>
      <c r="C182" s="103"/>
      <c r="D182" s="96" t="s">
        <v>931</v>
      </c>
      <c r="E182" s="92">
        <v>0</v>
      </c>
      <c r="F182" s="87">
        <v>0</v>
      </c>
      <c r="H182" s="92">
        <v>0</v>
      </c>
      <c r="I182" s="92">
        <v>0</v>
      </c>
      <c r="J182" s="92">
        <v>0</v>
      </c>
      <c r="L182" s="90">
        <v>0</v>
      </c>
      <c r="M182" s="88">
        <v>0</v>
      </c>
      <c r="O182" s="98">
        <v>0</v>
      </c>
      <c r="P182" s="91">
        <v>0</v>
      </c>
    </row>
    <row r="183" spans="1:16">
      <c r="A183" s="106" t="s">
        <v>224</v>
      </c>
      <c r="B183" s="107" t="s">
        <v>225</v>
      </c>
      <c r="C183" s="103"/>
      <c r="D183" s="96" t="s">
        <v>931</v>
      </c>
      <c r="E183" s="92">
        <v>0</v>
      </c>
      <c r="F183" s="87">
        <v>0</v>
      </c>
      <c r="H183" s="92">
        <v>0</v>
      </c>
      <c r="I183" s="92">
        <v>0</v>
      </c>
      <c r="J183" s="92">
        <v>0</v>
      </c>
      <c r="L183" s="90">
        <v>0</v>
      </c>
      <c r="M183" s="88">
        <v>0</v>
      </c>
      <c r="O183" s="98">
        <v>0</v>
      </c>
      <c r="P183" s="91">
        <v>0</v>
      </c>
    </row>
    <row r="184" spans="1:16">
      <c r="A184" s="106" t="s">
        <v>226</v>
      </c>
      <c r="B184" s="107" t="s">
        <v>227</v>
      </c>
      <c r="C184" s="103"/>
      <c r="D184" s="96" t="s">
        <v>931</v>
      </c>
      <c r="E184" s="92">
        <v>0</v>
      </c>
      <c r="F184" s="87">
        <v>0</v>
      </c>
      <c r="H184" s="92">
        <v>0</v>
      </c>
      <c r="I184" s="92">
        <v>0</v>
      </c>
      <c r="J184" s="92">
        <v>0</v>
      </c>
      <c r="L184" s="90">
        <v>0</v>
      </c>
      <c r="M184" s="88">
        <v>0</v>
      </c>
      <c r="O184" s="98">
        <v>0</v>
      </c>
      <c r="P184" s="91">
        <v>0</v>
      </c>
    </row>
    <row r="185" spans="1:16">
      <c r="A185" s="106" t="s">
        <v>228</v>
      </c>
      <c r="B185" s="107" t="s">
        <v>229</v>
      </c>
      <c r="C185" s="103"/>
      <c r="D185" s="96" t="s">
        <v>931</v>
      </c>
      <c r="E185" s="92">
        <v>0</v>
      </c>
      <c r="F185" s="87">
        <v>0</v>
      </c>
      <c r="H185" s="92">
        <v>0</v>
      </c>
      <c r="I185" s="92">
        <v>0</v>
      </c>
      <c r="J185" s="92">
        <v>0</v>
      </c>
      <c r="L185" s="90">
        <v>0</v>
      </c>
      <c r="M185" s="88">
        <v>0</v>
      </c>
      <c r="O185" s="98">
        <v>0</v>
      </c>
      <c r="P185" s="91">
        <v>0</v>
      </c>
    </row>
    <row r="186" spans="1:16">
      <c r="A186" s="105" t="s">
        <v>230</v>
      </c>
      <c r="B186" s="98" t="s">
        <v>231</v>
      </c>
      <c r="C186" s="103" t="s">
        <v>686</v>
      </c>
      <c r="D186" s="96" t="s">
        <v>687</v>
      </c>
      <c r="E186" s="92">
        <v>14323</v>
      </c>
      <c r="F186" s="87">
        <v>11845</v>
      </c>
      <c r="H186" s="92">
        <v>740.32</v>
      </c>
      <c r="I186" s="88">
        <v>1634</v>
      </c>
      <c r="J186" s="89">
        <v>-893.68</v>
      </c>
      <c r="L186" s="90">
        <v>24</v>
      </c>
      <c r="M186" s="88">
        <v>1634</v>
      </c>
      <c r="O186" s="98">
        <v>3</v>
      </c>
      <c r="P186" s="91">
        <v>740.32</v>
      </c>
    </row>
    <row r="187" spans="1:16">
      <c r="A187" s="106" t="s">
        <v>232</v>
      </c>
      <c r="B187" s="107" t="s">
        <v>233</v>
      </c>
      <c r="C187" s="103"/>
      <c r="D187" s="96" t="s">
        <v>931</v>
      </c>
      <c r="E187" s="92">
        <v>0</v>
      </c>
      <c r="F187" s="87">
        <v>0</v>
      </c>
      <c r="H187" s="92">
        <v>0</v>
      </c>
      <c r="I187" s="92">
        <v>0</v>
      </c>
      <c r="J187" s="92">
        <v>0</v>
      </c>
      <c r="L187" s="90">
        <v>0</v>
      </c>
      <c r="M187" s="88">
        <v>0</v>
      </c>
      <c r="O187" s="98">
        <v>0</v>
      </c>
      <c r="P187" s="91">
        <v>0</v>
      </c>
    </row>
    <row r="188" spans="1:16">
      <c r="A188" s="106" t="s">
        <v>234</v>
      </c>
      <c r="B188" s="107" t="s">
        <v>235</v>
      </c>
      <c r="C188" s="103"/>
      <c r="D188" s="96" t="s">
        <v>931</v>
      </c>
      <c r="E188" s="92">
        <v>0</v>
      </c>
      <c r="F188" s="87">
        <v>0</v>
      </c>
      <c r="H188" s="92">
        <v>0</v>
      </c>
      <c r="I188" s="92">
        <v>0</v>
      </c>
      <c r="J188" s="92">
        <v>0</v>
      </c>
      <c r="L188" s="90">
        <v>0</v>
      </c>
      <c r="M188" s="88">
        <v>0</v>
      </c>
      <c r="O188" s="98">
        <v>0</v>
      </c>
      <c r="P188" s="91">
        <v>0</v>
      </c>
    </row>
    <row r="189" spans="1:16">
      <c r="A189" s="106" t="s">
        <v>236</v>
      </c>
      <c r="B189" s="107" t="s">
        <v>237</v>
      </c>
      <c r="C189" s="103"/>
      <c r="D189" s="96" t="s">
        <v>931</v>
      </c>
      <c r="E189" s="92">
        <v>0</v>
      </c>
      <c r="F189" s="87">
        <v>0</v>
      </c>
      <c r="H189" s="92">
        <v>0</v>
      </c>
      <c r="I189" s="92">
        <v>0</v>
      </c>
      <c r="J189" s="92">
        <v>0</v>
      </c>
      <c r="L189" s="90">
        <v>0</v>
      </c>
      <c r="M189" s="88">
        <v>0</v>
      </c>
      <c r="O189" s="98">
        <v>0</v>
      </c>
      <c r="P189" s="91">
        <v>0</v>
      </c>
    </row>
    <row r="190" spans="1:16">
      <c r="A190" s="106" t="s">
        <v>238</v>
      </c>
      <c r="B190" s="107" t="s">
        <v>239</v>
      </c>
      <c r="C190" s="103"/>
      <c r="D190" s="96" t="s">
        <v>931</v>
      </c>
      <c r="E190" s="92">
        <v>0</v>
      </c>
      <c r="F190" s="87">
        <v>0</v>
      </c>
      <c r="H190" s="92">
        <v>0</v>
      </c>
      <c r="I190" s="92">
        <v>0</v>
      </c>
      <c r="J190" s="92">
        <v>0</v>
      </c>
      <c r="L190" s="90">
        <v>0</v>
      </c>
      <c r="M190" s="88">
        <v>0</v>
      </c>
      <c r="O190" s="98">
        <v>0</v>
      </c>
      <c r="P190" s="91">
        <v>0</v>
      </c>
    </row>
    <row r="191" spans="1:16">
      <c r="A191" s="105" t="s">
        <v>240</v>
      </c>
      <c r="B191" s="98" t="s">
        <v>241</v>
      </c>
      <c r="C191" s="103" t="s">
        <v>688</v>
      </c>
      <c r="D191" s="96" t="s">
        <v>689</v>
      </c>
      <c r="E191" s="92">
        <v>173114</v>
      </c>
      <c r="F191" s="87">
        <v>143165</v>
      </c>
      <c r="H191" s="92">
        <v>10737.349999999999</v>
      </c>
      <c r="I191" s="88">
        <v>28633</v>
      </c>
      <c r="J191" s="89">
        <v>-17895.650000000001</v>
      </c>
      <c r="L191" s="90">
        <v>186</v>
      </c>
      <c r="M191" s="88">
        <v>28633</v>
      </c>
      <c r="O191" s="98">
        <v>33</v>
      </c>
      <c r="P191" s="91">
        <v>10737.349999999999</v>
      </c>
    </row>
    <row r="192" spans="1:16">
      <c r="A192" s="106" t="s">
        <v>242</v>
      </c>
      <c r="B192" s="107" t="s">
        <v>243</v>
      </c>
      <c r="C192" s="103"/>
      <c r="D192" s="96" t="s">
        <v>931</v>
      </c>
      <c r="E192" s="92">
        <v>0</v>
      </c>
      <c r="F192" s="87">
        <v>0</v>
      </c>
      <c r="H192" s="92">
        <v>0</v>
      </c>
      <c r="I192" s="92">
        <v>0</v>
      </c>
      <c r="J192" s="92">
        <v>0</v>
      </c>
      <c r="L192" s="90">
        <v>0</v>
      </c>
      <c r="M192" s="88">
        <v>0</v>
      </c>
      <c r="O192" s="98">
        <v>0</v>
      </c>
      <c r="P192" s="91">
        <v>0</v>
      </c>
    </row>
    <row r="193" spans="1:16">
      <c r="A193" s="106" t="s">
        <v>244</v>
      </c>
      <c r="B193" s="107" t="s">
        <v>245</v>
      </c>
      <c r="C193" s="103"/>
      <c r="D193" s="96" t="s">
        <v>931</v>
      </c>
      <c r="E193" s="92">
        <v>0</v>
      </c>
      <c r="F193" s="87">
        <v>0</v>
      </c>
      <c r="H193" s="92">
        <v>0</v>
      </c>
      <c r="I193" s="92">
        <v>0</v>
      </c>
      <c r="J193" s="92">
        <v>0</v>
      </c>
      <c r="L193" s="90">
        <v>0</v>
      </c>
      <c r="M193" s="88">
        <v>0</v>
      </c>
      <c r="O193" s="98">
        <v>0</v>
      </c>
      <c r="P193" s="91">
        <v>0</v>
      </c>
    </row>
    <row r="194" spans="1:16">
      <c r="A194" s="106" t="s">
        <v>246</v>
      </c>
      <c r="B194" s="107" t="s">
        <v>247</v>
      </c>
      <c r="C194" s="103"/>
      <c r="D194" s="96" t="s">
        <v>931</v>
      </c>
      <c r="E194" s="92">
        <v>0</v>
      </c>
      <c r="F194" s="87">
        <v>0</v>
      </c>
      <c r="H194" s="92">
        <v>0</v>
      </c>
      <c r="I194" s="92">
        <v>0</v>
      </c>
      <c r="J194" s="92">
        <v>0</v>
      </c>
      <c r="L194" s="90">
        <v>0</v>
      </c>
      <c r="M194" s="88">
        <v>0</v>
      </c>
      <c r="O194" s="98">
        <v>0</v>
      </c>
      <c r="P194" s="91">
        <v>0</v>
      </c>
    </row>
    <row r="195" spans="1:16">
      <c r="A195" s="105" t="s">
        <v>248</v>
      </c>
      <c r="B195" s="98" t="s">
        <v>249</v>
      </c>
      <c r="C195" s="103" t="s">
        <v>690</v>
      </c>
      <c r="D195" s="96" t="s">
        <v>691</v>
      </c>
      <c r="E195" s="92">
        <v>71676</v>
      </c>
      <c r="F195" s="87">
        <v>59276</v>
      </c>
      <c r="H195" s="92">
        <v>3204.1</v>
      </c>
      <c r="I195" s="88">
        <v>5352</v>
      </c>
      <c r="J195" s="89">
        <v>-2147.9</v>
      </c>
      <c r="L195" s="90">
        <v>40</v>
      </c>
      <c r="M195" s="88">
        <v>5352</v>
      </c>
      <c r="O195" s="98">
        <v>10</v>
      </c>
      <c r="P195" s="91">
        <v>3204.1</v>
      </c>
    </row>
    <row r="196" spans="1:16">
      <c r="A196" s="106" t="s">
        <v>250</v>
      </c>
      <c r="B196" s="107" t="s">
        <v>251</v>
      </c>
      <c r="C196" s="103"/>
      <c r="D196" s="96" t="s">
        <v>931</v>
      </c>
      <c r="E196" s="92">
        <v>0</v>
      </c>
      <c r="F196" s="87">
        <v>0</v>
      </c>
      <c r="H196" s="92">
        <v>0</v>
      </c>
      <c r="I196" s="92">
        <v>0</v>
      </c>
      <c r="J196" s="92">
        <v>0</v>
      </c>
      <c r="L196" s="90">
        <v>0</v>
      </c>
      <c r="M196" s="88">
        <v>0</v>
      </c>
      <c r="O196" s="98">
        <v>0</v>
      </c>
      <c r="P196" s="91">
        <v>0</v>
      </c>
    </row>
    <row r="197" spans="1:16">
      <c r="A197" s="106" t="s">
        <v>252</v>
      </c>
      <c r="B197" s="107" t="s">
        <v>253</v>
      </c>
      <c r="C197" s="103"/>
      <c r="D197" s="96" t="s">
        <v>931</v>
      </c>
      <c r="E197" s="92">
        <v>0</v>
      </c>
      <c r="F197" s="87">
        <v>0</v>
      </c>
      <c r="H197" s="92">
        <v>0</v>
      </c>
      <c r="I197" s="92">
        <v>0</v>
      </c>
      <c r="J197" s="92">
        <v>0</v>
      </c>
      <c r="L197" s="90">
        <v>0</v>
      </c>
      <c r="M197" s="88">
        <v>0</v>
      </c>
      <c r="O197" s="98">
        <v>0</v>
      </c>
      <c r="P197" s="91">
        <v>0</v>
      </c>
    </row>
    <row r="198" spans="1:16">
      <c r="A198" s="105" t="s">
        <v>254</v>
      </c>
      <c r="B198" s="98" t="s">
        <v>255</v>
      </c>
      <c r="C198" s="103" t="s">
        <v>692</v>
      </c>
      <c r="D198" s="96" t="s">
        <v>693</v>
      </c>
      <c r="E198" s="92">
        <v>65022</v>
      </c>
      <c r="F198" s="87">
        <v>53773</v>
      </c>
      <c r="H198" s="92">
        <v>0</v>
      </c>
      <c r="I198" s="88">
        <v>4995</v>
      </c>
      <c r="J198" s="89">
        <v>-4995</v>
      </c>
      <c r="L198" s="90">
        <v>47</v>
      </c>
      <c r="M198" s="88">
        <v>4995</v>
      </c>
      <c r="O198" s="98">
        <v>0</v>
      </c>
      <c r="P198" s="91">
        <v>0</v>
      </c>
    </row>
    <row r="199" spans="1:16">
      <c r="A199" s="106" t="s">
        <v>256</v>
      </c>
      <c r="B199" s="107" t="s">
        <v>257</v>
      </c>
      <c r="C199" s="103"/>
      <c r="D199" s="96" t="s">
        <v>931</v>
      </c>
      <c r="E199" s="92">
        <v>0</v>
      </c>
      <c r="F199" s="87">
        <v>0</v>
      </c>
      <c r="H199" s="92">
        <v>0</v>
      </c>
      <c r="I199" s="92">
        <v>0</v>
      </c>
      <c r="J199" s="92">
        <v>0</v>
      </c>
      <c r="L199" s="90">
        <v>0</v>
      </c>
      <c r="M199" s="88">
        <v>0</v>
      </c>
      <c r="O199" s="98">
        <v>0</v>
      </c>
      <c r="P199" s="91">
        <v>0</v>
      </c>
    </row>
    <row r="200" spans="1:16">
      <c r="A200" s="106" t="s">
        <v>258</v>
      </c>
      <c r="B200" s="107" t="s">
        <v>259</v>
      </c>
      <c r="C200" s="103"/>
      <c r="D200" s="96" t="s">
        <v>931</v>
      </c>
      <c r="E200" s="92">
        <v>0</v>
      </c>
      <c r="F200" s="87">
        <v>0</v>
      </c>
      <c r="H200" s="92">
        <v>0</v>
      </c>
      <c r="I200" s="92">
        <v>0</v>
      </c>
      <c r="J200" s="92">
        <v>0</v>
      </c>
      <c r="L200" s="90">
        <v>0</v>
      </c>
      <c r="M200" s="88">
        <v>0</v>
      </c>
      <c r="O200" s="98">
        <v>0</v>
      </c>
      <c r="P200" s="91">
        <v>0</v>
      </c>
    </row>
    <row r="201" spans="1:16">
      <c r="A201" s="105" t="s">
        <v>260</v>
      </c>
      <c r="B201" s="98" t="s">
        <v>261</v>
      </c>
      <c r="C201" s="103" t="s">
        <v>694</v>
      </c>
      <c r="D201" s="96" t="s">
        <v>677</v>
      </c>
      <c r="E201" s="92">
        <v>44714</v>
      </c>
      <c r="F201" s="87">
        <v>36978</v>
      </c>
      <c r="H201" s="92">
        <v>532.05999999999995</v>
      </c>
      <c r="I201" s="88">
        <v>4163</v>
      </c>
      <c r="J201" s="89">
        <v>-3630.94</v>
      </c>
      <c r="L201" s="90">
        <v>51</v>
      </c>
      <c r="M201" s="88">
        <v>4163</v>
      </c>
      <c r="O201" s="98">
        <v>2</v>
      </c>
      <c r="P201" s="91">
        <v>532.05999999999995</v>
      </c>
    </row>
    <row r="202" spans="1:16">
      <c r="A202" s="106" t="s">
        <v>262</v>
      </c>
      <c r="B202" s="107" t="s">
        <v>263</v>
      </c>
      <c r="C202" s="103"/>
      <c r="D202" s="96" t="s">
        <v>931</v>
      </c>
      <c r="E202" s="92">
        <v>0</v>
      </c>
      <c r="F202" s="87">
        <v>0</v>
      </c>
      <c r="H202" s="92">
        <v>0</v>
      </c>
      <c r="I202" s="92">
        <v>0</v>
      </c>
      <c r="J202" s="92">
        <v>0</v>
      </c>
      <c r="L202" s="90">
        <v>0</v>
      </c>
      <c r="M202" s="88">
        <v>0</v>
      </c>
      <c r="O202" s="98">
        <v>0</v>
      </c>
      <c r="P202" s="91">
        <v>0</v>
      </c>
    </row>
    <row r="203" spans="1:16">
      <c r="A203" s="106" t="s">
        <v>264</v>
      </c>
      <c r="B203" s="107" t="s">
        <v>265</v>
      </c>
      <c r="C203" s="103"/>
      <c r="D203" s="96" t="s">
        <v>931</v>
      </c>
      <c r="E203" s="92">
        <v>0</v>
      </c>
      <c r="F203" s="87">
        <v>0</v>
      </c>
      <c r="H203" s="92">
        <v>0</v>
      </c>
      <c r="I203" s="92">
        <v>0</v>
      </c>
      <c r="J203" s="92">
        <v>0</v>
      </c>
      <c r="L203" s="90">
        <v>0</v>
      </c>
      <c r="M203" s="88">
        <v>0</v>
      </c>
      <c r="O203" s="98">
        <v>0</v>
      </c>
      <c r="P203" s="91">
        <v>0</v>
      </c>
    </row>
    <row r="204" spans="1:16">
      <c r="A204" s="105" t="s">
        <v>266</v>
      </c>
      <c r="B204" s="98" t="s">
        <v>267</v>
      </c>
      <c r="C204" s="103" t="s">
        <v>695</v>
      </c>
      <c r="D204" s="96" t="s">
        <v>696</v>
      </c>
      <c r="E204" s="92">
        <v>115087</v>
      </c>
      <c r="F204" s="87">
        <v>95177</v>
      </c>
      <c r="H204" s="92">
        <v>4909.8999999999996</v>
      </c>
      <c r="I204" s="88">
        <v>3999</v>
      </c>
      <c r="J204" s="89">
        <v>910.89999999999964</v>
      </c>
      <c r="L204" s="90">
        <v>20</v>
      </c>
      <c r="M204" s="88">
        <v>3999</v>
      </c>
      <c r="O204" s="98">
        <v>13</v>
      </c>
      <c r="P204" s="91">
        <v>4909.8999999999996</v>
      </c>
    </row>
    <row r="205" spans="1:16">
      <c r="A205" s="106" t="s">
        <v>268</v>
      </c>
      <c r="B205" s="107" t="s">
        <v>269</v>
      </c>
      <c r="C205" s="103"/>
      <c r="D205" s="96" t="s">
        <v>931</v>
      </c>
      <c r="E205" s="92">
        <v>0</v>
      </c>
      <c r="F205" s="87">
        <v>0</v>
      </c>
      <c r="H205" s="92">
        <v>0</v>
      </c>
      <c r="I205" s="92">
        <v>0</v>
      </c>
      <c r="J205" s="92">
        <v>0</v>
      </c>
      <c r="L205" s="90">
        <v>0</v>
      </c>
      <c r="M205" s="88">
        <v>0</v>
      </c>
      <c r="O205" s="98">
        <v>0</v>
      </c>
      <c r="P205" s="91">
        <v>0</v>
      </c>
    </row>
    <row r="206" spans="1:16">
      <c r="A206" s="106" t="s">
        <v>270</v>
      </c>
      <c r="B206" s="107" t="s">
        <v>271</v>
      </c>
      <c r="C206" s="103"/>
      <c r="D206" s="96" t="s">
        <v>931</v>
      </c>
      <c r="E206" s="92">
        <v>0</v>
      </c>
      <c r="F206" s="87">
        <v>0</v>
      </c>
      <c r="H206" s="92">
        <v>0</v>
      </c>
      <c r="I206" s="92">
        <v>0</v>
      </c>
      <c r="J206" s="92">
        <v>0</v>
      </c>
      <c r="L206" s="90">
        <v>0</v>
      </c>
      <c r="M206" s="88">
        <v>0</v>
      </c>
      <c r="O206" s="98">
        <v>0</v>
      </c>
      <c r="P206" s="91">
        <v>0</v>
      </c>
    </row>
    <row r="207" spans="1:16">
      <c r="A207" s="106" t="s">
        <v>272</v>
      </c>
      <c r="B207" s="107" t="s">
        <v>273</v>
      </c>
      <c r="C207" s="103"/>
      <c r="D207" s="96" t="s">
        <v>931</v>
      </c>
      <c r="E207" s="92">
        <v>0</v>
      </c>
      <c r="F207" s="87">
        <v>0</v>
      </c>
      <c r="H207" s="92">
        <v>0</v>
      </c>
      <c r="I207" s="92">
        <v>0</v>
      </c>
      <c r="J207" s="92">
        <v>0</v>
      </c>
      <c r="L207" s="90">
        <v>0</v>
      </c>
      <c r="M207" s="88">
        <v>0</v>
      </c>
      <c r="O207" s="98">
        <v>0</v>
      </c>
      <c r="P207" s="91">
        <v>0</v>
      </c>
    </row>
    <row r="208" spans="1:16">
      <c r="A208" s="105" t="s">
        <v>274</v>
      </c>
      <c r="B208" s="98" t="s">
        <v>275</v>
      </c>
      <c r="C208" s="103" t="s">
        <v>697</v>
      </c>
      <c r="D208" s="96" t="s">
        <v>698</v>
      </c>
      <c r="E208" s="92">
        <v>211660</v>
      </c>
      <c r="F208" s="87">
        <v>175042</v>
      </c>
      <c r="H208" s="92">
        <v>2797.47</v>
      </c>
      <c r="I208" s="88">
        <v>6191.4285714285716</v>
      </c>
      <c r="J208" s="89">
        <v>-3393.9585714285718</v>
      </c>
      <c r="L208" s="90">
        <v>33</v>
      </c>
      <c r="M208" s="88">
        <v>6191.4285714285716</v>
      </c>
      <c r="O208" s="98">
        <v>7</v>
      </c>
      <c r="P208" s="91">
        <v>2797.47</v>
      </c>
    </row>
    <row r="209" spans="1:16">
      <c r="A209" s="105" t="s">
        <v>274</v>
      </c>
      <c r="B209" s="98" t="s">
        <v>275</v>
      </c>
      <c r="C209" s="103" t="s">
        <v>699</v>
      </c>
      <c r="D209" s="96" t="s">
        <v>677</v>
      </c>
      <c r="E209" s="92">
        <v>211660</v>
      </c>
      <c r="F209" s="87">
        <v>175042</v>
      </c>
      <c r="H209" s="92">
        <v>1998.2</v>
      </c>
      <c r="I209" s="88">
        <v>5628.5714285714284</v>
      </c>
      <c r="J209" s="89">
        <v>-3630.3714285714286</v>
      </c>
      <c r="L209" s="90">
        <v>30</v>
      </c>
      <c r="M209" s="88">
        <v>5628.5714285714284</v>
      </c>
      <c r="O209" s="98">
        <v>5</v>
      </c>
      <c r="P209" s="91">
        <v>1998.2</v>
      </c>
    </row>
    <row r="210" spans="1:16">
      <c r="A210" s="106" t="s">
        <v>276</v>
      </c>
      <c r="B210" s="107" t="s">
        <v>277</v>
      </c>
      <c r="C210" s="103"/>
      <c r="D210" s="96" t="s">
        <v>931</v>
      </c>
      <c r="E210" s="92">
        <v>0</v>
      </c>
      <c r="F210" s="87">
        <v>0</v>
      </c>
      <c r="H210" s="92">
        <v>0</v>
      </c>
      <c r="I210" s="92">
        <v>0</v>
      </c>
      <c r="J210" s="92">
        <v>0</v>
      </c>
      <c r="L210" s="90">
        <v>0</v>
      </c>
      <c r="M210" s="88">
        <v>0</v>
      </c>
      <c r="O210" s="98">
        <v>0</v>
      </c>
      <c r="P210" s="91">
        <v>0</v>
      </c>
    </row>
    <row r="211" spans="1:16">
      <c r="A211" s="106" t="s">
        <v>278</v>
      </c>
      <c r="B211" s="107" t="s">
        <v>279</v>
      </c>
      <c r="C211" s="103"/>
      <c r="D211" s="96" t="s">
        <v>931</v>
      </c>
      <c r="E211" s="92">
        <v>0</v>
      </c>
      <c r="F211" s="87">
        <v>0</v>
      </c>
      <c r="H211" s="92">
        <v>0</v>
      </c>
      <c r="I211" s="92">
        <v>0</v>
      </c>
      <c r="J211" s="92">
        <v>0</v>
      </c>
      <c r="L211" s="90">
        <v>0</v>
      </c>
      <c r="M211" s="88">
        <v>0</v>
      </c>
      <c r="O211" s="98">
        <v>0</v>
      </c>
      <c r="P211" s="91">
        <v>0</v>
      </c>
    </row>
    <row r="212" spans="1:16">
      <c r="A212" s="106" t="s">
        <v>280</v>
      </c>
      <c r="B212" s="107" t="s">
        <v>281</v>
      </c>
      <c r="C212" s="103"/>
      <c r="D212" s="96" t="s">
        <v>931</v>
      </c>
      <c r="E212" s="92">
        <v>0</v>
      </c>
      <c r="F212" s="87">
        <v>0</v>
      </c>
      <c r="H212" s="92">
        <v>0</v>
      </c>
      <c r="I212" s="92">
        <v>0</v>
      </c>
      <c r="J212" s="92">
        <v>0</v>
      </c>
      <c r="L212" s="90">
        <v>0</v>
      </c>
      <c r="M212" s="88">
        <v>0</v>
      </c>
      <c r="O212" s="98">
        <v>0</v>
      </c>
      <c r="P212" s="91">
        <v>0</v>
      </c>
    </row>
    <row r="213" spans="1:16">
      <c r="A213" s="105" t="s">
        <v>282</v>
      </c>
      <c r="B213" s="98" t="s">
        <v>283</v>
      </c>
      <c r="C213" s="103" t="s">
        <v>700</v>
      </c>
      <c r="D213" s="96" t="s">
        <v>701</v>
      </c>
      <c r="E213" s="92">
        <v>43930</v>
      </c>
      <c r="F213" s="87">
        <v>36330</v>
      </c>
      <c r="H213" s="92">
        <v>4926.09</v>
      </c>
      <c r="I213" s="88">
        <v>3812</v>
      </c>
      <c r="J213" s="89">
        <v>1114.0900000000001</v>
      </c>
      <c r="L213" s="90">
        <v>32</v>
      </c>
      <c r="M213" s="88">
        <v>3812</v>
      </c>
      <c r="O213" s="98">
        <v>16</v>
      </c>
      <c r="P213" s="91">
        <v>4926.09</v>
      </c>
    </row>
    <row r="214" spans="1:16">
      <c r="A214" s="105" t="s">
        <v>284</v>
      </c>
      <c r="B214" s="98" t="s">
        <v>285</v>
      </c>
      <c r="C214" s="103" t="s">
        <v>702</v>
      </c>
      <c r="D214" s="96" t="s">
        <v>703</v>
      </c>
      <c r="E214" s="92">
        <v>52131</v>
      </c>
      <c r="F214" s="87">
        <v>43112</v>
      </c>
      <c r="H214" s="92">
        <v>7468.24</v>
      </c>
      <c r="I214" s="88">
        <v>9650</v>
      </c>
      <c r="J214" s="89">
        <v>-2181.7600000000002</v>
      </c>
      <c r="L214" s="90">
        <v>92</v>
      </c>
      <c r="M214" s="88">
        <v>9650</v>
      </c>
      <c r="O214" s="98">
        <v>22</v>
      </c>
      <c r="P214" s="91">
        <v>7468.24</v>
      </c>
    </row>
    <row r="215" spans="1:16">
      <c r="A215" s="106" t="s">
        <v>286</v>
      </c>
      <c r="B215" s="107" t="s">
        <v>287</v>
      </c>
      <c r="C215" s="103"/>
      <c r="D215" s="96" t="s">
        <v>931</v>
      </c>
      <c r="E215" s="92">
        <v>0</v>
      </c>
      <c r="F215" s="87">
        <v>0</v>
      </c>
      <c r="H215" s="92">
        <v>0</v>
      </c>
      <c r="I215" s="92">
        <v>0</v>
      </c>
      <c r="J215" s="92">
        <v>0</v>
      </c>
      <c r="L215" s="90">
        <v>0</v>
      </c>
      <c r="M215" s="88">
        <v>0</v>
      </c>
      <c r="O215" s="98">
        <v>0</v>
      </c>
      <c r="P215" s="91">
        <v>0</v>
      </c>
    </row>
    <row r="216" spans="1:16">
      <c r="A216" s="106" t="s">
        <v>288</v>
      </c>
      <c r="B216" s="107" t="s">
        <v>289</v>
      </c>
      <c r="C216" s="103"/>
      <c r="D216" s="96" t="s">
        <v>931</v>
      </c>
      <c r="E216" s="92">
        <v>0</v>
      </c>
      <c r="F216" s="87">
        <v>0</v>
      </c>
      <c r="H216" s="92">
        <v>0</v>
      </c>
      <c r="I216" s="92">
        <v>0</v>
      </c>
      <c r="J216" s="92">
        <v>0</v>
      </c>
      <c r="L216" s="90">
        <v>0</v>
      </c>
      <c r="M216" s="88">
        <v>0</v>
      </c>
      <c r="O216" s="98">
        <v>0</v>
      </c>
      <c r="P216" s="91">
        <v>0</v>
      </c>
    </row>
    <row r="217" spans="1:16">
      <c r="A217" s="106" t="s">
        <v>290</v>
      </c>
      <c r="B217" s="107" t="s">
        <v>291</v>
      </c>
      <c r="C217" s="103"/>
      <c r="D217" s="96" t="s">
        <v>931</v>
      </c>
      <c r="E217" s="92">
        <v>0</v>
      </c>
      <c r="F217" s="87">
        <v>0</v>
      </c>
      <c r="H217" s="92">
        <v>0</v>
      </c>
      <c r="I217" s="92">
        <v>0</v>
      </c>
      <c r="J217" s="92">
        <v>0</v>
      </c>
      <c r="L217" s="90">
        <v>0</v>
      </c>
      <c r="M217" s="88">
        <v>0</v>
      </c>
      <c r="O217" s="98">
        <v>0</v>
      </c>
      <c r="P217" s="91">
        <v>0</v>
      </c>
    </row>
    <row r="218" spans="1:16">
      <c r="A218" s="106" t="s">
        <v>292</v>
      </c>
      <c r="B218" s="107" t="s">
        <v>293</v>
      </c>
      <c r="C218" s="103"/>
      <c r="D218" s="96" t="s">
        <v>931</v>
      </c>
      <c r="E218" s="92">
        <v>0</v>
      </c>
      <c r="F218" s="87">
        <v>0</v>
      </c>
      <c r="H218" s="92">
        <v>0</v>
      </c>
      <c r="I218" s="92">
        <v>0</v>
      </c>
      <c r="J218" s="92">
        <v>0</v>
      </c>
      <c r="L218" s="90">
        <v>0</v>
      </c>
      <c r="M218" s="88">
        <v>0</v>
      </c>
      <c r="O218" s="98">
        <v>0</v>
      </c>
      <c r="P218" s="91">
        <v>0</v>
      </c>
    </row>
    <row r="219" spans="1:16">
      <c r="A219" s="105" t="s">
        <v>294</v>
      </c>
      <c r="B219" s="98" t="s">
        <v>295</v>
      </c>
      <c r="C219" s="103" t="s">
        <v>899</v>
      </c>
      <c r="D219" s="96" t="s">
        <v>929</v>
      </c>
      <c r="E219" s="92">
        <v>8686146</v>
      </c>
      <c r="F219" s="87">
        <v>7183409</v>
      </c>
      <c r="H219" s="92">
        <v>29877.08</v>
      </c>
      <c r="I219" s="88">
        <v>0</v>
      </c>
      <c r="J219" s="89">
        <v>29877.08</v>
      </c>
      <c r="L219" s="90">
        <v>0</v>
      </c>
      <c r="M219" s="88">
        <v>0</v>
      </c>
      <c r="O219" s="98">
        <v>81</v>
      </c>
      <c r="P219" s="91">
        <v>29877.08</v>
      </c>
    </row>
    <row r="220" spans="1:16">
      <c r="A220" s="105" t="s">
        <v>294</v>
      </c>
      <c r="B220" s="98" t="s">
        <v>295</v>
      </c>
      <c r="C220" s="103" t="s">
        <v>900</v>
      </c>
      <c r="D220" s="96" t="s">
        <v>845</v>
      </c>
      <c r="E220" s="92">
        <v>8686146</v>
      </c>
      <c r="F220" s="87">
        <v>7183409</v>
      </c>
      <c r="H220" s="92">
        <v>30245.93</v>
      </c>
      <c r="I220" s="88">
        <v>0</v>
      </c>
      <c r="J220" s="89">
        <v>30245.93</v>
      </c>
      <c r="L220" s="90">
        <v>0</v>
      </c>
      <c r="M220" s="88">
        <v>0</v>
      </c>
      <c r="O220" s="98">
        <v>82</v>
      </c>
      <c r="P220" s="91">
        <v>30245.93</v>
      </c>
    </row>
    <row r="221" spans="1:16">
      <c r="A221" s="105" t="s">
        <v>294</v>
      </c>
      <c r="B221" s="98" t="s">
        <v>295</v>
      </c>
      <c r="C221" s="103" t="s">
        <v>704</v>
      </c>
      <c r="D221" s="96" t="s">
        <v>705</v>
      </c>
      <c r="E221" s="92">
        <v>8686146</v>
      </c>
      <c r="F221" s="87">
        <v>7183409</v>
      </c>
      <c r="H221" s="92">
        <v>20286.91</v>
      </c>
      <c r="I221" s="88">
        <v>28451.579122894782</v>
      </c>
      <c r="J221" s="89">
        <v>-8164.669122894782</v>
      </c>
      <c r="L221" s="90">
        <v>184</v>
      </c>
      <c r="M221" s="88">
        <v>28451.579122894782</v>
      </c>
      <c r="O221" s="98">
        <v>55</v>
      </c>
      <c r="P221" s="91">
        <v>20286.91</v>
      </c>
    </row>
    <row r="222" spans="1:16">
      <c r="A222" s="105" t="s">
        <v>294</v>
      </c>
      <c r="B222" s="98" t="s">
        <v>295</v>
      </c>
      <c r="C222" s="103" t="s">
        <v>708</v>
      </c>
      <c r="D222" s="96" t="s">
        <v>709</v>
      </c>
      <c r="E222" s="92">
        <v>8686146</v>
      </c>
      <c r="F222" s="87">
        <v>7183409</v>
      </c>
      <c r="H222" s="92">
        <v>16967.23</v>
      </c>
      <c r="I222" s="88">
        <v>54429.107887276972</v>
      </c>
      <c r="J222" s="89">
        <v>-37461.877887276976</v>
      </c>
      <c r="L222" s="90">
        <v>352</v>
      </c>
      <c r="M222" s="88">
        <v>54429.107887276972</v>
      </c>
      <c r="O222" s="98">
        <v>46</v>
      </c>
      <c r="P222" s="91">
        <v>16967.23</v>
      </c>
    </row>
    <row r="223" spans="1:16">
      <c r="A223" s="105" t="s">
        <v>294</v>
      </c>
      <c r="B223" s="98" t="s">
        <v>295</v>
      </c>
      <c r="C223" s="103" t="s">
        <v>739</v>
      </c>
      <c r="D223" s="96" t="s">
        <v>740</v>
      </c>
      <c r="E223" s="92">
        <v>8686146</v>
      </c>
      <c r="F223" s="87">
        <v>7183409</v>
      </c>
      <c r="H223" s="92">
        <v>0</v>
      </c>
      <c r="I223" s="88">
        <v>1237.0251792562949</v>
      </c>
      <c r="J223" s="89">
        <v>-1237.0251792562949</v>
      </c>
      <c r="L223" s="90">
        <v>8</v>
      </c>
      <c r="M223" s="88">
        <v>1237.0251792562949</v>
      </c>
      <c r="O223" s="98">
        <v>0</v>
      </c>
      <c r="P223" s="91">
        <v>0</v>
      </c>
    </row>
    <row r="224" spans="1:16">
      <c r="A224" s="105" t="s">
        <v>294</v>
      </c>
      <c r="B224" s="98" t="s">
        <v>295</v>
      </c>
      <c r="C224" s="103" t="s">
        <v>735</v>
      </c>
      <c r="D224" s="96" t="s">
        <v>736</v>
      </c>
      <c r="E224" s="92">
        <v>8686146</v>
      </c>
      <c r="F224" s="87">
        <v>7183409</v>
      </c>
      <c r="H224" s="92">
        <v>0</v>
      </c>
      <c r="I224" s="88">
        <v>1391.6533266633319</v>
      </c>
      <c r="J224" s="89">
        <v>-1391.6533266633319</v>
      </c>
      <c r="L224" s="90">
        <v>9</v>
      </c>
      <c r="M224" s="88">
        <v>1391.6533266633319</v>
      </c>
      <c r="O224" s="98">
        <v>0</v>
      </c>
      <c r="P224" s="91">
        <v>0</v>
      </c>
    </row>
    <row r="225" spans="1:16">
      <c r="A225" s="105" t="s">
        <v>294</v>
      </c>
      <c r="B225" s="98" t="s">
        <v>295</v>
      </c>
      <c r="C225" s="103" t="s">
        <v>747</v>
      </c>
      <c r="D225" s="96" t="s">
        <v>748</v>
      </c>
      <c r="E225" s="92">
        <v>8686146</v>
      </c>
      <c r="F225" s="87">
        <v>7183409</v>
      </c>
      <c r="H225" s="92">
        <v>5532.79</v>
      </c>
      <c r="I225" s="88">
        <v>22575.709521427383</v>
      </c>
      <c r="J225" s="89">
        <v>-17042.919521427382</v>
      </c>
      <c r="L225" s="90">
        <v>146</v>
      </c>
      <c r="M225" s="88">
        <v>22575.709521427383</v>
      </c>
      <c r="O225" s="98">
        <v>15</v>
      </c>
      <c r="P225" s="91">
        <v>5532.79</v>
      </c>
    </row>
    <row r="226" spans="1:16">
      <c r="A226" s="105" t="s">
        <v>294</v>
      </c>
      <c r="B226" s="98" t="s">
        <v>295</v>
      </c>
      <c r="C226" s="103" t="s">
        <v>716</v>
      </c>
      <c r="D226" s="96" t="s">
        <v>717</v>
      </c>
      <c r="E226" s="92">
        <v>8686146</v>
      </c>
      <c r="F226" s="87">
        <v>7183409</v>
      </c>
      <c r="H226" s="92">
        <v>0</v>
      </c>
      <c r="I226" s="88">
        <v>34018.192429548108</v>
      </c>
      <c r="J226" s="89">
        <v>-34018.192429548108</v>
      </c>
      <c r="L226" s="90">
        <v>220</v>
      </c>
      <c r="M226" s="88">
        <v>34018.192429548108</v>
      </c>
      <c r="O226" s="98">
        <v>0</v>
      </c>
      <c r="P226" s="91">
        <v>0</v>
      </c>
    </row>
    <row r="227" spans="1:16">
      <c r="A227" s="105" t="s">
        <v>294</v>
      </c>
      <c r="B227" s="98" t="s">
        <v>295</v>
      </c>
      <c r="C227" s="103" t="s">
        <v>731</v>
      </c>
      <c r="D227" s="96" t="s">
        <v>732</v>
      </c>
      <c r="E227" s="92">
        <v>8686146</v>
      </c>
      <c r="F227" s="87">
        <v>7183409</v>
      </c>
      <c r="H227" s="92">
        <v>5163.9399999999996</v>
      </c>
      <c r="I227" s="88">
        <v>17782.236951809238</v>
      </c>
      <c r="J227" s="89">
        <v>-12618.29695180924</v>
      </c>
      <c r="L227" s="90">
        <v>115</v>
      </c>
      <c r="M227" s="88">
        <v>17782.236951809238</v>
      </c>
      <c r="O227" s="98">
        <v>14</v>
      </c>
      <c r="P227" s="91">
        <v>5163.9399999999996</v>
      </c>
    </row>
    <row r="228" spans="1:16">
      <c r="A228" s="105" t="s">
        <v>294</v>
      </c>
      <c r="B228" s="98" t="s">
        <v>295</v>
      </c>
      <c r="C228" s="103" t="s">
        <v>718</v>
      </c>
      <c r="D228" s="96" t="s">
        <v>719</v>
      </c>
      <c r="E228" s="92">
        <v>8686146</v>
      </c>
      <c r="F228" s="87">
        <v>7183409</v>
      </c>
      <c r="H228" s="92">
        <v>0</v>
      </c>
      <c r="I228" s="88">
        <v>4174.9599799899952</v>
      </c>
      <c r="J228" s="89">
        <v>-4174.9599799899952</v>
      </c>
      <c r="L228" s="90">
        <v>27</v>
      </c>
      <c r="M228" s="88">
        <v>4174.9599799899952</v>
      </c>
      <c r="O228" s="98">
        <v>0</v>
      </c>
      <c r="P228" s="91">
        <v>0</v>
      </c>
    </row>
    <row r="229" spans="1:16">
      <c r="A229" s="105" t="s">
        <v>294</v>
      </c>
      <c r="B229" s="98" t="s">
        <v>295</v>
      </c>
      <c r="C229" s="103" t="s">
        <v>745</v>
      </c>
      <c r="D229" s="96" t="s">
        <v>746</v>
      </c>
      <c r="E229" s="92">
        <v>8686146</v>
      </c>
      <c r="F229" s="87">
        <v>7183409</v>
      </c>
      <c r="H229" s="92">
        <v>0</v>
      </c>
      <c r="I229" s="88">
        <v>2474.0503585125898</v>
      </c>
      <c r="J229" s="89">
        <v>-2474.0503585125898</v>
      </c>
      <c r="L229" s="90">
        <v>16</v>
      </c>
      <c r="M229" s="88">
        <v>2474.0503585125898</v>
      </c>
      <c r="O229" s="98">
        <v>0</v>
      </c>
      <c r="P229" s="91">
        <v>0</v>
      </c>
    </row>
    <row r="230" spans="1:16">
      <c r="A230" s="105" t="s">
        <v>294</v>
      </c>
      <c r="B230" s="98" t="s">
        <v>295</v>
      </c>
      <c r="C230" s="103" t="s">
        <v>710</v>
      </c>
      <c r="D230" s="96" t="s">
        <v>711</v>
      </c>
      <c r="E230" s="92">
        <v>8686146</v>
      </c>
      <c r="F230" s="87">
        <v>7183409</v>
      </c>
      <c r="H230" s="92">
        <v>32827.9</v>
      </c>
      <c r="I230" s="88">
        <v>98807.38619309655</v>
      </c>
      <c r="J230" s="89">
        <v>-65979.486193096556</v>
      </c>
      <c r="L230" s="90">
        <v>639</v>
      </c>
      <c r="M230" s="88">
        <v>98807.38619309655</v>
      </c>
      <c r="O230" s="98">
        <v>89</v>
      </c>
      <c r="P230" s="91">
        <v>32827.9</v>
      </c>
    </row>
    <row r="231" spans="1:16">
      <c r="A231" s="105" t="s">
        <v>294</v>
      </c>
      <c r="B231" s="98" t="s">
        <v>295</v>
      </c>
      <c r="C231" s="103" t="s">
        <v>712</v>
      </c>
      <c r="D231" s="96" t="s">
        <v>713</v>
      </c>
      <c r="E231" s="92">
        <v>8686146</v>
      </c>
      <c r="F231" s="87">
        <v>7183409</v>
      </c>
      <c r="H231" s="92">
        <v>8114.7699999999995</v>
      </c>
      <c r="I231" s="88">
        <v>45615.303485075878</v>
      </c>
      <c r="J231" s="89">
        <v>-37500.533485075881</v>
      </c>
      <c r="L231" s="90">
        <v>295</v>
      </c>
      <c r="M231" s="88">
        <v>45615.303485075878</v>
      </c>
      <c r="O231" s="98">
        <v>22</v>
      </c>
      <c r="P231" s="91">
        <v>8114.7699999999995</v>
      </c>
    </row>
    <row r="232" spans="1:16">
      <c r="A232" s="105" t="s">
        <v>294</v>
      </c>
      <c r="B232" s="98" t="s">
        <v>295</v>
      </c>
      <c r="C232" s="103" t="s">
        <v>706</v>
      </c>
      <c r="D232" s="96" t="s">
        <v>707</v>
      </c>
      <c r="E232" s="92">
        <v>8686146</v>
      </c>
      <c r="F232" s="87">
        <v>7183409</v>
      </c>
      <c r="H232" s="92">
        <v>7008.2</v>
      </c>
      <c r="I232" s="88">
        <v>20256.28731032183</v>
      </c>
      <c r="J232" s="89">
        <v>-13248.087310321829</v>
      </c>
      <c r="L232" s="90">
        <v>131</v>
      </c>
      <c r="M232" s="88">
        <v>20256.28731032183</v>
      </c>
      <c r="O232" s="98">
        <v>19</v>
      </c>
      <c r="P232" s="91">
        <v>7008.2</v>
      </c>
    </row>
    <row r="233" spans="1:16">
      <c r="A233" s="105" t="s">
        <v>294</v>
      </c>
      <c r="B233" s="98" t="s">
        <v>295</v>
      </c>
      <c r="C233" s="103" t="s">
        <v>743</v>
      </c>
      <c r="D233" s="96" t="s">
        <v>744</v>
      </c>
      <c r="E233" s="92">
        <v>8686146</v>
      </c>
      <c r="F233" s="87">
        <v>7183409</v>
      </c>
      <c r="H233" s="92">
        <v>20655.759999999998</v>
      </c>
      <c r="I233" s="88">
        <v>76231.676671669178</v>
      </c>
      <c r="J233" s="89">
        <v>-55575.916671669183</v>
      </c>
      <c r="L233" s="90">
        <v>493</v>
      </c>
      <c r="M233" s="88">
        <v>76231.676671669178</v>
      </c>
      <c r="O233" s="98">
        <v>56</v>
      </c>
      <c r="P233" s="91">
        <v>20655.759999999998</v>
      </c>
    </row>
    <row r="234" spans="1:16">
      <c r="A234" s="105" t="s">
        <v>294</v>
      </c>
      <c r="B234" s="98" t="s">
        <v>295</v>
      </c>
      <c r="C234" s="103" t="s">
        <v>741</v>
      </c>
      <c r="D234" s="96" t="s">
        <v>742</v>
      </c>
      <c r="E234" s="92">
        <v>8686146</v>
      </c>
      <c r="F234" s="87">
        <v>7183409</v>
      </c>
      <c r="H234" s="92">
        <v>0</v>
      </c>
      <c r="I234" s="88">
        <v>18555.377688844423</v>
      </c>
      <c r="J234" s="89">
        <v>-18555.377688844423</v>
      </c>
      <c r="L234" s="90">
        <v>120</v>
      </c>
      <c r="M234" s="88">
        <v>18555.377688844423</v>
      </c>
      <c r="O234" s="98">
        <v>0</v>
      </c>
      <c r="P234" s="91">
        <v>0</v>
      </c>
    </row>
    <row r="235" spans="1:16">
      <c r="A235" s="105" t="s">
        <v>294</v>
      </c>
      <c r="B235" s="98" t="s">
        <v>295</v>
      </c>
      <c r="C235" s="103" t="s">
        <v>714</v>
      </c>
      <c r="D235" s="96" t="s">
        <v>715</v>
      </c>
      <c r="E235" s="92">
        <v>8686146</v>
      </c>
      <c r="F235" s="87">
        <v>7183409</v>
      </c>
      <c r="H235" s="92">
        <v>59754.16</v>
      </c>
      <c r="I235" s="88">
        <v>184471.37985659498</v>
      </c>
      <c r="J235" s="89">
        <v>-124717.21985659498</v>
      </c>
      <c r="L235" s="90">
        <v>1193</v>
      </c>
      <c r="M235" s="88">
        <v>184471.37985659498</v>
      </c>
      <c r="O235" s="98">
        <v>162</v>
      </c>
      <c r="P235" s="91">
        <v>59754.16</v>
      </c>
    </row>
    <row r="236" spans="1:16">
      <c r="A236" s="105" t="s">
        <v>294</v>
      </c>
      <c r="B236" s="98" t="s">
        <v>295</v>
      </c>
      <c r="C236" s="103" t="s">
        <v>720</v>
      </c>
      <c r="D236" s="96" t="s">
        <v>721</v>
      </c>
      <c r="E236" s="92">
        <v>8686146</v>
      </c>
      <c r="F236" s="87">
        <v>7183409</v>
      </c>
      <c r="H236" s="92">
        <v>21024.61</v>
      </c>
      <c r="I236" s="88">
        <v>57985.555277638821</v>
      </c>
      <c r="J236" s="89">
        <v>-36960.945277638821</v>
      </c>
      <c r="L236" s="90">
        <v>375</v>
      </c>
      <c r="M236" s="88">
        <v>57985.555277638821</v>
      </c>
      <c r="O236" s="98">
        <v>57</v>
      </c>
      <c r="P236" s="91">
        <v>21024.61</v>
      </c>
    </row>
    <row r="237" spans="1:16">
      <c r="A237" s="105" t="s">
        <v>294</v>
      </c>
      <c r="B237" s="98" t="s">
        <v>295</v>
      </c>
      <c r="C237" s="103" t="s">
        <v>729</v>
      </c>
      <c r="D237" s="96" t="s">
        <v>730</v>
      </c>
      <c r="E237" s="92">
        <v>8686146</v>
      </c>
      <c r="F237" s="87">
        <v>7183409</v>
      </c>
      <c r="H237" s="92">
        <v>16598.38</v>
      </c>
      <c r="I237" s="88">
        <v>71592.832249458064</v>
      </c>
      <c r="J237" s="89">
        <v>-54994.45224945806</v>
      </c>
      <c r="L237" s="90">
        <v>463</v>
      </c>
      <c r="M237" s="88">
        <v>71592.832249458064</v>
      </c>
      <c r="O237" s="98">
        <v>45</v>
      </c>
      <c r="P237" s="91">
        <v>16598.38</v>
      </c>
    </row>
    <row r="238" spans="1:16">
      <c r="A238" s="105" t="s">
        <v>294</v>
      </c>
      <c r="B238" s="98" t="s">
        <v>295</v>
      </c>
      <c r="C238" s="103" t="s">
        <v>722</v>
      </c>
      <c r="D238" s="96" t="s">
        <v>723</v>
      </c>
      <c r="E238" s="92">
        <v>8686146</v>
      </c>
      <c r="F238" s="87">
        <v>7183409</v>
      </c>
      <c r="H238" s="92">
        <v>0</v>
      </c>
      <c r="I238" s="88">
        <v>7576.779222944806</v>
      </c>
      <c r="J238" s="89">
        <v>-7576.779222944806</v>
      </c>
      <c r="L238" s="90">
        <v>49</v>
      </c>
      <c r="M238" s="88">
        <v>7576.779222944806</v>
      </c>
      <c r="O238" s="98">
        <v>0</v>
      </c>
      <c r="P238" s="91">
        <v>0</v>
      </c>
    </row>
    <row r="239" spans="1:16">
      <c r="A239" s="105" t="s">
        <v>294</v>
      </c>
      <c r="B239" s="98" t="s">
        <v>295</v>
      </c>
      <c r="C239" s="103" t="s">
        <v>749</v>
      </c>
      <c r="D239" s="96" t="s">
        <v>750</v>
      </c>
      <c r="E239" s="92">
        <v>8686146</v>
      </c>
      <c r="F239" s="87">
        <v>7183409</v>
      </c>
      <c r="H239" s="92">
        <v>3688.53</v>
      </c>
      <c r="I239" s="88">
        <v>40821.830915457729</v>
      </c>
      <c r="J239" s="89">
        <v>-37133.30091545773</v>
      </c>
      <c r="L239" s="90">
        <v>264</v>
      </c>
      <c r="M239" s="88">
        <v>40821.830915457729</v>
      </c>
      <c r="O239" s="98">
        <v>10</v>
      </c>
      <c r="P239" s="91">
        <v>3688.53</v>
      </c>
    </row>
    <row r="240" spans="1:16">
      <c r="A240" s="105" t="s">
        <v>294</v>
      </c>
      <c r="B240" s="98" t="s">
        <v>295</v>
      </c>
      <c r="C240" s="103" t="s">
        <v>724</v>
      </c>
      <c r="D240" s="96" t="s">
        <v>725</v>
      </c>
      <c r="E240" s="92">
        <v>8686146</v>
      </c>
      <c r="F240" s="87">
        <v>7183409</v>
      </c>
      <c r="H240" s="92">
        <v>19918.05</v>
      </c>
      <c r="I240" s="88">
        <v>25977.528764382194</v>
      </c>
      <c r="J240" s="89">
        <v>-6059.4787643821946</v>
      </c>
      <c r="L240" s="90">
        <v>168</v>
      </c>
      <c r="M240" s="88">
        <v>25977.528764382194</v>
      </c>
      <c r="O240" s="98">
        <v>54</v>
      </c>
      <c r="P240" s="91">
        <v>19918.05</v>
      </c>
    </row>
    <row r="241" spans="1:16">
      <c r="A241" s="105" t="s">
        <v>294</v>
      </c>
      <c r="B241" s="98" t="s">
        <v>295</v>
      </c>
      <c r="C241" s="103" t="s">
        <v>737</v>
      </c>
      <c r="D241" s="96" t="s">
        <v>738</v>
      </c>
      <c r="E241" s="92">
        <v>8686146</v>
      </c>
      <c r="F241" s="87">
        <v>7183409</v>
      </c>
      <c r="H241" s="92">
        <v>9590.17</v>
      </c>
      <c r="I241" s="88">
        <v>53037.454560613645</v>
      </c>
      <c r="J241" s="89">
        <v>-43447.284560613647</v>
      </c>
      <c r="L241" s="90">
        <v>343</v>
      </c>
      <c r="M241" s="88">
        <v>53037.454560613645</v>
      </c>
      <c r="O241" s="98">
        <v>26</v>
      </c>
      <c r="P241" s="91">
        <v>9590.17</v>
      </c>
    </row>
    <row r="242" spans="1:16">
      <c r="A242" s="105" t="s">
        <v>294</v>
      </c>
      <c r="B242" s="98" t="s">
        <v>295</v>
      </c>
      <c r="C242" s="103" t="s">
        <v>726</v>
      </c>
      <c r="D242" s="96" t="s">
        <v>727</v>
      </c>
      <c r="E242" s="92">
        <v>8686146</v>
      </c>
      <c r="F242" s="87">
        <v>7183409</v>
      </c>
      <c r="H242" s="92">
        <v>26557.4</v>
      </c>
      <c r="I242" s="88">
        <v>42831.996831749209</v>
      </c>
      <c r="J242" s="89">
        <v>-16274.596831749208</v>
      </c>
      <c r="L242" s="90">
        <v>277</v>
      </c>
      <c r="M242" s="88">
        <v>42831.996831749209</v>
      </c>
      <c r="O242" s="98">
        <v>72</v>
      </c>
      <c r="P242" s="91">
        <v>26557.4</v>
      </c>
    </row>
    <row r="243" spans="1:16">
      <c r="A243" s="105" t="s">
        <v>294</v>
      </c>
      <c r="B243" s="98" t="s">
        <v>295</v>
      </c>
      <c r="C243" s="103" t="s">
        <v>733</v>
      </c>
      <c r="D243" s="96" t="s">
        <v>734</v>
      </c>
      <c r="E243" s="92">
        <v>8686146</v>
      </c>
      <c r="F243" s="87">
        <v>7183409</v>
      </c>
      <c r="H243" s="92">
        <v>0</v>
      </c>
      <c r="I243" s="88">
        <v>2164.7940636985159</v>
      </c>
      <c r="J243" s="89">
        <v>-2164.7940636985159</v>
      </c>
      <c r="L243" s="90">
        <v>14</v>
      </c>
      <c r="M243" s="88">
        <v>2164.7940636985159</v>
      </c>
      <c r="O243" s="98">
        <v>0</v>
      </c>
      <c r="P243" s="91">
        <v>0</v>
      </c>
    </row>
    <row r="244" spans="1:16">
      <c r="A244" s="105" t="s">
        <v>294</v>
      </c>
      <c r="B244" s="98" t="s">
        <v>295</v>
      </c>
      <c r="C244" s="103" t="s">
        <v>728</v>
      </c>
      <c r="D244" s="96" t="s">
        <v>681</v>
      </c>
      <c r="E244" s="92">
        <v>8686146</v>
      </c>
      <c r="F244" s="87">
        <v>7183409</v>
      </c>
      <c r="H244" s="92">
        <v>5901.65</v>
      </c>
      <c r="I244" s="88">
        <v>14844.302151075539</v>
      </c>
      <c r="J244" s="89">
        <v>-8942.6521510755392</v>
      </c>
      <c r="L244" s="90">
        <v>96</v>
      </c>
      <c r="M244" s="88">
        <v>14844.302151075539</v>
      </c>
      <c r="O244" s="98">
        <v>16</v>
      </c>
      <c r="P244" s="91">
        <v>5901.65</v>
      </c>
    </row>
    <row r="245" spans="1:16">
      <c r="A245" s="105" t="s">
        <v>296</v>
      </c>
      <c r="B245" s="98" t="s">
        <v>297</v>
      </c>
      <c r="C245" s="103" t="s">
        <v>751</v>
      </c>
      <c r="D245" s="96" t="s">
        <v>752</v>
      </c>
      <c r="E245" s="92">
        <v>129632</v>
      </c>
      <c r="F245" s="87">
        <v>107205</v>
      </c>
      <c r="H245" s="92">
        <v>2464.4899999999998</v>
      </c>
      <c r="I245" s="88">
        <v>923</v>
      </c>
      <c r="J245" s="89">
        <v>1541.4899999999998</v>
      </c>
      <c r="L245" s="90">
        <v>18</v>
      </c>
      <c r="M245" s="88">
        <v>923</v>
      </c>
      <c r="O245" s="98">
        <v>10</v>
      </c>
      <c r="P245" s="91">
        <v>2464.4899999999998</v>
      </c>
    </row>
    <row r="246" spans="1:16">
      <c r="A246" s="106" t="s">
        <v>298</v>
      </c>
      <c r="B246" s="107" t="s">
        <v>299</v>
      </c>
      <c r="C246" s="103"/>
      <c r="D246" s="96" t="s">
        <v>931</v>
      </c>
      <c r="E246" s="92">
        <v>0</v>
      </c>
      <c r="F246" s="87">
        <v>0</v>
      </c>
      <c r="H246" s="92">
        <v>0</v>
      </c>
      <c r="I246" s="92">
        <v>0</v>
      </c>
      <c r="J246" s="92">
        <v>0</v>
      </c>
      <c r="L246" s="90">
        <v>0</v>
      </c>
      <c r="M246" s="88">
        <v>0</v>
      </c>
      <c r="O246" s="98">
        <v>0</v>
      </c>
      <c r="P246" s="91">
        <v>0</v>
      </c>
    </row>
    <row r="247" spans="1:16">
      <c r="A247" s="105" t="s">
        <v>300</v>
      </c>
      <c r="B247" s="98" t="s">
        <v>301</v>
      </c>
      <c r="C247" s="103" t="s">
        <v>755</v>
      </c>
      <c r="D247" s="96" t="s">
        <v>756</v>
      </c>
      <c r="E247" s="92">
        <v>100143</v>
      </c>
      <c r="F247" s="87">
        <v>82818</v>
      </c>
      <c r="H247" s="92">
        <v>0</v>
      </c>
      <c r="I247" s="88">
        <v>466.92957746478874</v>
      </c>
      <c r="J247" s="89">
        <v>-466.92957746478874</v>
      </c>
      <c r="L247" s="90">
        <v>14</v>
      </c>
      <c r="M247" s="88">
        <v>466.92957746478874</v>
      </c>
      <c r="O247" s="98">
        <v>0</v>
      </c>
      <c r="P247" s="91">
        <v>0</v>
      </c>
    </row>
    <row r="248" spans="1:16">
      <c r="A248" s="105" t="s">
        <v>300</v>
      </c>
      <c r="B248" s="98" t="s">
        <v>301</v>
      </c>
      <c r="C248" s="103" t="s">
        <v>753</v>
      </c>
      <c r="D248" s="96" t="s">
        <v>754</v>
      </c>
      <c r="E248" s="92">
        <v>100143</v>
      </c>
      <c r="F248" s="87">
        <v>82818</v>
      </c>
      <c r="H248" s="92">
        <v>0</v>
      </c>
      <c r="I248" s="88">
        <v>1901.0704225352113</v>
      </c>
      <c r="J248" s="89">
        <v>-1901.0704225352113</v>
      </c>
      <c r="L248" s="90">
        <v>57</v>
      </c>
      <c r="M248" s="88">
        <v>1901.0704225352113</v>
      </c>
      <c r="O248" s="98">
        <v>0</v>
      </c>
      <c r="P248" s="91">
        <v>0</v>
      </c>
    </row>
    <row r="249" spans="1:16">
      <c r="A249" s="106" t="s">
        <v>302</v>
      </c>
      <c r="B249" s="107" t="s">
        <v>303</v>
      </c>
      <c r="C249" s="103"/>
      <c r="D249" s="96" t="s">
        <v>931</v>
      </c>
      <c r="E249" s="92">
        <v>0</v>
      </c>
      <c r="F249" s="87">
        <v>0</v>
      </c>
      <c r="H249" s="92">
        <v>0</v>
      </c>
      <c r="I249" s="92">
        <v>0</v>
      </c>
      <c r="J249" s="92">
        <v>0</v>
      </c>
      <c r="L249" s="90">
        <v>0</v>
      </c>
      <c r="M249" s="88">
        <v>0</v>
      </c>
      <c r="O249" s="98">
        <v>0</v>
      </c>
      <c r="P249" s="91">
        <v>0</v>
      </c>
    </row>
    <row r="250" spans="1:16">
      <c r="A250" s="105" t="s">
        <v>304</v>
      </c>
      <c r="B250" s="98" t="s">
        <v>305</v>
      </c>
      <c r="C250" s="103" t="s">
        <v>759</v>
      </c>
      <c r="D250" s="96" t="s">
        <v>760</v>
      </c>
      <c r="E250" s="92">
        <v>913138</v>
      </c>
      <c r="F250" s="87">
        <v>755162</v>
      </c>
      <c r="H250" s="92">
        <v>8954.48</v>
      </c>
      <c r="I250" s="88">
        <v>57856.354748603357</v>
      </c>
      <c r="J250" s="89">
        <v>-48901.874748603354</v>
      </c>
      <c r="L250" s="90">
        <v>325</v>
      </c>
      <c r="M250" s="88">
        <v>57856.354748603357</v>
      </c>
      <c r="O250" s="98">
        <v>24</v>
      </c>
      <c r="P250" s="91">
        <v>8954.48</v>
      </c>
    </row>
    <row r="251" spans="1:16">
      <c r="A251" s="105" t="s">
        <v>304</v>
      </c>
      <c r="B251" s="98" t="s">
        <v>305</v>
      </c>
      <c r="C251" s="103" t="s">
        <v>757</v>
      </c>
      <c r="D251" s="96" t="s">
        <v>758</v>
      </c>
      <c r="E251" s="92">
        <v>913138</v>
      </c>
      <c r="F251" s="87">
        <v>755162</v>
      </c>
      <c r="H251" s="92">
        <v>5223.45</v>
      </c>
      <c r="I251" s="88">
        <v>5874.6452513966487</v>
      </c>
      <c r="J251" s="89">
        <v>-651.19525139664893</v>
      </c>
      <c r="L251" s="90">
        <v>33</v>
      </c>
      <c r="M251" s="88">
        <v>5874.6452513966487</v>
      </c>
      <c r="O251" s="98">
        <v>14</v>
      </c>
      <c r="P251" s="91">
        <v>5223.45</v>
      </c>
    </row>
    <row r="252" spans="1:16">
      <c r="A252" s="106" t="s">
        <v>306</v>
      </c>
      <c r="B252" s="107" t="s">
        <v>307</v>
      </c>
      <c r="C252" s="103"/>
      <c r="D252" s="96" t="s">
        <v>931</v>
      </c>
      <c r="E252" s="92">
        <v>0</v>
      </c>
      <c r="F252" s="87">
        <v>0</v>
      </c>
      <c r="H252" s="92">
        <v>0</v>
      </c>
      <c r="I252" s="92">
        <v>0</v>
      </c>
      <c r="J252" s="92">
        <v>0</v>
      </c>
      <c r="L252" s="90">
        <v>0</v>
      </c>
      <c r="M252" s="88">
        <v>0</v>
      </c>
      <c r="O252" s="98">
        <v>0</v>
      </c>
      <c r="P252" s="91">
        <v>0</v>
      </c>
    </row>
    <row r="253" spans="1:16">
      <c r="A253" s="106" t="s">
        <v>308</v>
      </c>
      <c r="B253" s="107" t="s">
        <v>309</v>
      </c>
      <c r="C253" s="103"/>
      <c r="D253" s="96" t="s">
        <v>931</v>
      </c>
      <c r="E253" s="92">
        <v>0</v>
      </c>
      <c r="F253" s="87">
        <v>0</v>
      </c>
      <c r="H253" s="92">
        <v>0</v>
      </c>
      <c r="I253" s="92">
        <v>0</v>
      </c>
      <c r="J253" s="92">
        <v>0</v>
      </c>
      <c r="L253" s="90">
        <v>0</v>
      </c>
      <c r="M253" s="88">
        <v>0</v>
      </c>
      <c r="O253" s="98">
        <v>0</v>
      </c>
      <c r="P253" s="91">
        <v>0</v>
      </c>
    </row>
    <row r="254" spans="1:16">
      <c r="A254" s="106" t="s">
        <v>310</v>
      </c>
      <c r="B254" s="107" t="s">
        <v>311</v>
      </c>
      <c r="C254" s="103"/>
      <c r="D254" s="96" t="s">
        <v>931</v>
      </c>
      <c r="E254" s="92">
        <v>0</v>
      </c>
      <c r="F254" s="87">
        <v>0</v>
      </c>
      <c r="H254" s="92">
        <v>0</v>
      </c>
      <c r="I254" s="92">
        <v>0</v>
      </c>
      <c r="J254" s="92">
        <v>0</v>
      </c>
      <c r="L254" s="90">
        <v>0</v>
      </c>
      <c r="M254" s="88">
        <v>0</v>
      </c>
      <c r="O254" s="98">
        <v>0</v>
      </c>
      <c r="P254" s="91">
        <v>0</v>
      </c>
    </row>
    <row r="255" spans="1:16">
      <c r="A255" s="106" t="s">
        <v>312</v>
      </c>
      <c r="B255" s="107" t="s">
        <v>313</v>
      </c>
      <c r="C255" s="103"/>
      <c r="D255" s="96" t="s">
        <v>931</v>
      </c>
      <c r="E255" s="92">
        <v>0</v>
      </c>
      <c r="F255" s="87">
        <v>0</v>
      </c>
      <c r="H255" s="92">
        <v>0</v>
      </c>
      <c r="I255" s="92">
        <v>0</v>
      </c>
      <c r="J255" s="92">
        <v>0</v>
      </c>
      <c r="L255" s="90">
        <v>0</v>
      </c>
      <c r="M255" s="88">
        <v>0</v>
      </c>
      <c r="O255" s="98">
        <v>0</v>
      </c>
      <c r="P255" s="91">
        <v>0</v>
      </c>
    </row>
    <row r="256" spans="1:16">
      <c r="A256" s="106" t="s">
        <v>314</v>
      </c>
      <c r="B256" s="107" t="s">
        <v>315</v>
      </c>
      <c r="C256" s="103"/>
      <c r="D256" s="96" t="s">
        <v>931</v>
      </c>
      <c r="E256" s="92">
        <v>0</v>
      </c>
      <c r="F256" s="87">
        <v>0</v>
      </c>
      <c r="H256" s="92">
        <v>0</v>
      </c>
      <c r="I256" s="92">
        <v>0</v>
      </c>
      <c r="J256" s="92">
        <v>0</v>
      </c>
      <c r="L256" s="90">
        <v>0</v>
      </c>
      <c r="M256" s="88">
        <v>0</v>
      </c>
      <c r="O256" s="98">
        <v>0</v>
      </c>
      <c r="P256" s="91">
        <v>0</v>
      </c>
    </row>
    <row r="257" spans="1:16">
      <c r="A257" s="106" t="s">
        <v>316</v>
      </c>
      <c r="B257" s="107" t="s">
        <v>317</v>
      </c>
      <c r="C257" s="103"/>
      <c r="D257" s="96" t="s">
        <v>931</v>
      </c>
      <c r="E257" s="92">
        <v>0</v>
      </c>
      <c r="F257" s="87">
        <v>0</v>
      </c>
      <c r="H257" s="92">
        <v>0</v>
      </c>
      <c r="I257" s="92">
        <v>0</v>
      </c>
      <c r="J257" s="92">
        <v>0</v>
      </c>
      <c r="L257" s="90">
        <v>0</v>
      </c>
      <c r="M257" s="88">
        <v>0</v>
      </c>
      <c r="O257" s="98">
        <v>0</v>
      </c>
      <c r="P257" s="91">
        <v>0</v>
      </c>
    </row>
    <row r="258" spans="1:16">
      <c r="A258" s="106" t="s">
        <v>318</v>
      </c>
      <c r="B258" s="107" t="s">
        <v>319</v>
      </c>
      <c r="C258" s="103"/>
      <c r="D258" s="96" t="s">
        <v>931</v>
      </c>
      <c r="E258" s="92">
        <v>0</v>
      </c>
      <c r="F258" s="87">
        <v>0</v>
      </c>
      <c r="H258" s="92">
        <v>0</v>
      </c>
      <c r="I258" s="92">
        <v>0</v>
      </c>
      <c r="J258" s="92">
        <v>0</v>
      </c>
      <c r="L258" s="90">
        <v>0</v>
      </c>
      <c r="M258" s="88">
        <v>0</v>
      </c>
      <c r="O258" s="98">
        <v>0</v>
      </c>
      <c r="P258" s="91">
        <v>0</v>
      </c>
    </row>
    <row r="259" spans="1:16">
      <c r="A259" s="105" t="s">
        <v>320</v>
      </c>
      <c r="B259" s="98" t="s">
        <v>321</v>
      </c>
      <c r="C259" s="103" t="s">
        <v>761</v>
      </c>
      <c r="D259" s="96" t="s">
        <v>762</v>
      </c>
      <c r="E259" s="92">
        <v>155137</v>
      </c>
      <c r="F259" s="87">
        <v>128298</v>
      </c>
      <c r="H259" s="92">
        <v>2573.31</v>
      </c>
      <c r="I259" s="88">
        <v>7036.6153846153848</v>
      </c>
      <c r="J259" s="89">
        <v>-4463.3053846153853</v>
      </c>
      <c r="L259" s="90">
        <v>30</v>
      </c>
      <c r="M259" s="88">
        <v>7036.6153846153848</v>
      </c>
      <c r="O259" s="98">
        <v>7</v>
      </c>
      <c r="P259" s="91">
        <v>2573.31</v>
      </c>
    </row>
    <row r="260" spans="1:16">
      <c r="A260" s="105" t="s">
        <v>320</v>
      </c>
      <c r="B260" s="98" t="s">
        <v>321</v>
      </c>
      <c r="C260" s="103" t="s">
        <v>763</v>
      </c>
      <c r="D260" s="96" t="s">
        <v>681</v>
      </c>
      <c r="E260" s="92">
        <v>155137</v>
      </c>
      <c r="F260" s="87">
        <v>128298</v>
      </c>
      <c r="H260" s="92">
        <v>3676.15</v>
      </c>
      <c r="I260" s="88">
        <v>8209.3846153846152</v>
      </c>
      <c r="J260" s="89">
        <v>-4533.2346153846156</v>
      </c>
      <c r="L260" s="90">
        <v>35</v>
      </c>
      <c r="M260" s="88">
        <v>8209.3846153846152</v>
      </c>
      <c r="O260" s="98">
        <v>10</v>
      </c>
      <c r="P260" s="91">
        <v>3676.15</v>
      </c>
    </row>
    <row r="261" spans="1:16">
      <c r="A261" s="105" t="s">
        <v>322</v>
      </c>
      <c r="B261" s="98" t="s">
        <v>323</v>
      </c>
      <c r="C261" s="103" t="s">
        <v>766</v>
      </c>
      <c r="D261" s="96" t="s">
        <v>767</v>
      </c>
      <c r="E261" s="92">
        <v>997649</v>
      </c>
      <c r="F261" s="87">
        <v>825052</v>
      </c>
      <c r="H261" s="92">
        <v>13589.93</v>
      </c>
      <c r="I261" s="88">
        <v>35511.371369294604</v>
      </c>
      <c r="J261" s="89">
        <v>-21921.441369294604</v>
      </c>
      <c r="L261" s="90">
        <v>227</v>
      </c>
      <c r="M261" s="88">
        <v>35511.371369294604</v>
      </c>
      <c r="O261" s="98">
        <v>38</v>
      </c>
      <c r="P261" s="91">
        <v>13589.93</v>
      </c>
    </row>
    <row r="262" spans="1:16">
      <c r="A262" s="105" t="s">
        <v>322</v>
      </c>
      <c r="B262" s="98" t="s">
        <v>323</v>
      </c>
      <c r="C262" s="103" t="s">
        <v>769</v>
      </c>
      <c r="D262" s="96" t="s">
        <v>770</v>
      </c>
      <c r="E262" s="92">
        <v>997649</v>
      </c>
      <c r="F262" s="87">
        <v>825052</v>
      </c>
      <c r="H262" s="92">
        <v>5722.08</v>
      </c>
      <c r="I262" s="88">
        <v>19085.406639004148</v>
      </c>
      <c r="J262" s="89">
        <v>-13363.326639004148</v>
      </c>
      <c r="L262" s="90">
        <v>122</v>
      </c>
      <c r="M262" s="88">
        <v>19085.406639004148</v>
      </c>
      <c r="O262" s="98">
        <v>16</v>
      </c>
      <c r="P262" s="91">
        <v>5722.08</v>
      </c>
    </row>
    <row r="263" spans="1:16">
      <c r="A263" s="105" t="s">
        <v>322</v>
      </c>
      <c r="B263" s="98" t="s">
        <v>323</v>
      </c>
      <c r="C263" s="103" t="s">
        <v>764</v>
      </c>
      <c r="D263" s="96" t="s">
        <v>765</v>
      </c>
      <c r="E263" s="92">
        <v>997649</v>
      </c>
      <c r="F263" s="87">
        <v>825052</v>
      </c>
      <c r="H263" s="92">
        <v>30398.53</v>
      </c>
      <c r="I263" s="88">
        <v>79783.257261410792</v>
      </c>
      <c r="J263" s="89">
        <v>-49384.727261410793</v>
      </c>
      <c r="L263" s="90">
        <v>510</v>
      </c>
      <c r="M263" s="88">
        <v>79783.257261410792</v>
      </c>
      <c r="O263" s="98">
        <v>85</v>
      </c>
      <c r="P263" s="91">
        <v>30398.53</v>
      </c>
    </row>
    <row r="264" spans="1:16">
      <c r="A264" s="105" t="s">
        <v>322</v>
      </c>
      <c r="B264" s="98" t="s">
        <v>323</v>
      </c>
      <c r="C264" s="103" t="s">
        <v>768</v>
      </c>
      <c r="D264" s="96" t="s">
        <v>677</v>
      </c>
      <c r="E264" s="92">
        <v>997649</v>
      </c>
      <c r="F264" s="87">
        <v>825052</v>
      </c>
      <c r="H264" s="92">
        <v>7867.85</v>
      </c>
      <c r="I264" s="88">
        <v>15018.024896265561</v>
      </c>
      <c r="J264" s="89">
        <v>-7150.1748962655602</v>
      </c>
      <c r="L264" s="90">
        <v>96</v>
      </c>
      <c r="M264" s="88">
        <v>15018.024896265561</v>
      </c>
      <c r="O264" s="98">
        <v>22</v>
      </c>
      <c r="P264" s="91">
        <v>7867.85</v>
      </c>
    </row>
    <row r="265" spans="1:16">
      <c r="A265" s="105" t="s">
        <v>322</v>
      </c>
      <c r="B265" s="98" t="s">
        <v>323</v>
      </c>
      <c r="C265" s="103" t="s">
        <v>771</v>
      </c>
      <c r="D265" s="96" t="s">
        <v>772</v>
      </c>
      <c r="E265" s="92">
        <v>997649</v>
      </c>
      <c r="F265" s="87">
        <v>825052</v>
      </c>
      <c r="H265" s="92">
        <v>0</v>
      </c>
      <c r="I265" s="88">
        <v>1407.9398340248963</v>
      </c>
      <c r="J265" s="89">
        <v>-1407.9398340248963</v>
      </c>
      <c r="L265" s="90">
        <v>9</v>
      </c>
      <c r="M265" s="88">
        <v>1407.9398340248963</v>
      </c>
      <c r="O265" s="98">
        <v>0</v>
      </c>
      <c r="P265" s="91">
        <v>0</v>
      </c>
    </row>
    <row r="266" spans="1:16">
      <c r="A266" s="105" t="s">
        <v>324</v>
      </c>
      <c r="B266" s="98" t="s">
        <v>325</v>
      </c>
      <c r="C266" s="103" t="s">
        <v>773</v>
      </c>
      <c r="D266" s="96" t="s">
        <v>774</v>
      </c>
      <c r="E266" s="92">
        <v>38812</v>
      </c>
      <c r="F266" s="87">
        <v>32097</v>
      </c>
      <c r="H266" s="92">
        <v>4720.2</v>
      </c>
      <c r="I266" s="88">
        <v>7398</v>
      </c>
      <c r="J266" s="89">
        <v>-2677.8</v>
      </c>
      <c r="L266" s="90">
        <v>133</v>
      </c>
      <c r="M266" s="88">
        <v>7398</v>
      </c>
      <c r="O266" s="98">
        <v>15</v>
      </c>
      <c r="P266" s="91">
        <v>4720.2</v>
      </c>
    </row>
    <row r="267" spans="1:16">
      <c r="A267" s="106" t="s">
        <v>326</v>
      </c>
      <c r="B267" s="107" t="s">
        <v>327</v>
      </c>
      <c r="C267" s="103"/>
      <c r="D267" s="96" t="s">
        <v>931</v>
      </c>
      <c r="E267" s="92">
        <v>0</v>
      </c>
      <c r="F267" s="87">
        <v>0</v>
      </c>
      <c r="H267" s="92">
        <v>0</v>
      </c>
      <c r="I267" s="92">
        <v>0</v>
      </c>
      <c r="J267" s="92">
        <v>0</v>
      </c>
      <c r="L267" s="90">
        <v>0</v>
      </c>
      <c r="M267" s="88">
        <v>0</v>
      </c>
      <c r="O267" s="98">
        <v>0</v>
      </c>
      <c r="P267" s="91">
        <v>0</v>
      </c>
    </row>
    <row r="268" spans="1:16">
      <c r="A268" s="106" t="s">
        <v>328</v>
      </c>
      <c r="B268" s="107" t="s">
        <v>329</v>
      </c>
      <c r="C268" s="103"/>
      <c r="D268" s="96" t="s">
        <v>931</v>
      </c>
      <c r="E268" s="92">
        <v>0</v>
      </c>
      <c r="F268" s="87">
        <v>0</v>
      </c>
      <c r="H268" s="92">
        <v>0</v>
      </c>
      <c r="I268" s="92">
        <v>0</v>
      </c>
      <c r="J268" s="92">
        <v>0</v>
      </c>
      <c r="L268" s="90">
        <v>0</v>
      </c>
      <c r="M268" s="88">
        <v>0</v>
      </c>
      <c r="O268" s="98">
        <v>0</v>
      </c>
      <c r="P268" s="91">
        <v>0</v>
      </c>
    </row>
    <row r="269" spans="1:16">
      <c r="A269" s="106" t="s">
        <v>330</v>
      </c>
      <c r="B269" s="107" t="s">
        <v>331</v>
      </c>
      <c r="C269" s="103"/>
      <c r="D269" s="96" t="s">
        <v>931</v>
      </c>
      <c r="E269" s="92">
        <v>0</v>
      </c>
      <c r="F269" s="87">
        <v>0</v>
      </c>
      <c r="H269" s="92">
        <v>0</v>
      </c>
      <c r="I269" s="92">
        <v>0</v>
      </c>
      <c r="J269" s="92">
        <v>0</v>
      </c>
      <c r="L269" s="90">
        <v>0</v>
      </c>
      <c r="M269" s="88">
        <v>0</v>
      </c>
      <c r="O269" s="98">
        <v>0</v>
      </c>
      <c r="P269" s="91">
        <v>0</v>
      </c>
    </row>
    <row r="270" spans="1:16">
      <c r="A270" s="105" t="s">
        <v>332</v>
      </c>
      <c r="B270" s="98" t="s">
        <v>333</v>
      </c>
      <c r="C270" s="103" t="s">
        <v>775</v>
      </c>
      <c r="D270" s="96" t="s">
        <v>776</v>
      </c>
      <c r="E270" s="92">
        <v>120627</v>
      </c>
      <c r="F270" s="87">
        <v>99758</v>
      </c>
      <c r="H270" s="92">
        <v>0</v>
      </c>
      <c r="I270" s="88">
        <v>20984</v>
      </c>
      <c r="J270" s="89">
        <v>-20984</v>
      </c>
      <c r="L270" s="90">
        <v>187</v>
      </c>
      <c r="M270" s="88">
        <v>20984</v>
      </c>
      <c r="O270" s="98">
        <v>0</v>
      </c>
      <c r="P270" s="91">
        <v>0</v>
      </c>
    </row>
    <row r="271" spans="1:16">
      <c r="A271" s="106" t="s">
        <v>334</v>
      </c>
      <c r="B271" s="107" t="s">
        <v>335</v>
      </c>
      <c r="C271" s="103"/>
      <c r="D271" s="96" t="s">
        <v>931</v>
      </c>
      <c r="E271" s="92">
        <v>0</v>
      </c>
      <c r="F271" s="87">
        <v>0</v>
      </c>
      <c r="H271" s="92">
        <v>0</v>
      </c>
      <c r="I271" s="92">
        <v>0</v>
      </c>
      <c r="J271" s="92">
        <v>0</v>
      </c>
      <c r="L271" s="90">
        <v>0</v>
      </c>
      <c r="M271" s="88">
        <v>0</v>
      </c>
      <c r="O271" s="98">
        <v>0</v>
      </c>
      <c r="P271" s="91">
        <v>0</v>
      </c>
    </row>
    <row r="272" spans="1:16">
      <c r="A272" s="106" t="s">
        <v>336</v>
      </c>
      <c r="B272" s="107" t="s">
        <v>337</v>
      </c>
      <c r="C272" s="103"/>
      <c r="D272" s="96" t="s">
        <v>931</v>
      </c>
      <c r="E272" s="92">
        <v>0</v>
      </c>
      <c r="F272" s="87">
        <v>0</v>
      </c>
      <c r="H272" s="92">
        <v>0</v>
      </c>
      <c r="I272" s="92">
        <v>0</v>
      </c>
      <c r="J272" s="92">
        <v>0</v>
      </c>
      <c r="L272" s="90">
        <v>0</v>
      </c>
      <c r="M272" s="88">
        <v>0</v>
      </c>
      <c r="O272" s="98">
        <v>0</v>
      </c>
      <c r="P272" s="91">
        <v>0</v>
      </c>
    </row>
    <row r="273" spans="1:16">
      <c r="A273" s="106" t="s">
        <v>338</v>
      </c>
      <c r="B273" s="107" t="s">
        <v>339</v>
      </c>
      <c r="C273" s="103"/>
      <c r="D273" s="96" t="s">
        <v>931</v>
      </c>
      <c r="E273" s="92">
        <v>0</v>
      </c>
      <c r="F273" s="87">
        <v>0</v>
      </c>
      <c r="H273" s="92">
        <v>0</v>
      </c>
      <c r="I273" s="92">
        <v>0</v>
      </c>
      <c r="J273" s="92">
        <v>0</v>
      </c>
      <c r="L273" s="90">
        <v>0</v>
      </c>
      <c r="M273" s="88">
        <v>0</v>
      </c>
      <c r="O273" s="98">
        <v>0</v>
      </c>
      <c r="P273" s="91">
        <v>0</v>
      </c>
    </row>
    <row r="274" spans="1:16">
      <c r="A274" s="106" t="s">
        <v>340</v>
      </c>
      <c r="B274" s="107" t="s">
        <v>341</v>
      </c>
      <c r="C274" s="103"/>
      <c r="D274" s="96" t="s">
        <v>931</v>
      </c>
      <c r="E274" s="92">
        <v>0</v>
      </c>
      <c r="F274" s="87">
        <v>0</v>
      </c>
      <c r="H274" s="92">
        <v>0</v>
      </c>
      <c r="I274" s="92">
        <v>0</v>
      </c>
      <c r="J274" s="92">
        <v>0</v>
      </c>
      <c r="L274" s="90">
        <v>0</v>
      </c>
      <c r="M274" s="88">
        <v>0</v>
      </c>
      <c r="O274" s="98">
        <v>0</v>
      </c>
      <c r="P274" s="91">
        <v>0</v>
      </c>
    </row>
    <row r="275" spans="1:16">
      <c r="A275" s="106" t="s">
        <v>342</v>
      </c>
      <c r="B275" s="107" t="s">
        <v>343</v>
      </c>
      <c r="C275" s="103"/>
      <c r="D275" s="96" t="s">
        <v>931</v>
      </c>
      <c r="E275" s="92">
        <v>0</v>
      </c>
      <c r="F275" s="87">
        <v>0</v>
      </c>
      <c r="H275" s="92">
        <v>0</v>
      </c>
      <c r="I275" s="92">
        <v>0</v>
      </c>
      <c r="J275" s="92">
        <v>0</v>
      </c>
      <c r="L275" s="90">
        <v>0</v>
      </c>
      <c r="M275" s="88">
        <v>0</v>
      </c>
      <c r="O275" s="98">
        <v>0</v>
      </c>
      <c r="P275" s="91">
        <v>0</v>
      </c>
    </row>
    <row r="276" spans="1:16">
      <c r="A276" s="106" t="s">
        <v>344</v>
      </c>
      <c r="B276" s="107" t="s">
        <v>345</v>
      </c>
      <c r="C276" s="103"/>
      <c r="D276" s="96" t="s">
        <v>931</v>
      </c>
      <c r="E276" s="92">
        <v>0</v>
      </c>
      <c r="F276" s="87">
        <v>0</v>
      </c>
      <c r="H276" s="92">
        <v>0</v>
      </c>
      <c r="I276" s="92">
        <v>0</v>
      </c>
      <c r="J276" s="92">
        <v>0</v>
      </c>
      <c r="L276" s="90">
        <v>0</v>
      </c>
      <c r="M276" s="88">
        <v>0</v>
      </c>
      <c r="O276" s="98">
        <v>0</v>
      </c>
      <c r="P276" s="91">
        <v>0</v>
      </c>
    </row>
    <row r="277" spans="1:16">
      <c r="A277" s="106" t="s">
        <v>346</v>
      </c>
      <c r="B277" s="107" t="s">
        <v>347</v>
      </c>
      <c r="C277" s="103"/>
      <c r="D277" s="96" t="s">
        <v>931</v>
      </c>
      <c r="E277" s="92">
        <v>0</v>
      </c>
      <c r="F277" s="87">
        <v>0</v>
      </c>
      <c r="H277" s="92">
        <v>0</v>
      </c>
      <c r="I277" s="92">
        <v>0</v>
      </c>
      <c r="J277" s="92">
        <v>0</v>
      </c>
      <c r="L277" s="90">
        <v>0</v>
      </c>
      <c r="M277" s="88">
        <v>0</v>
      </c>
      <c r="O277" s="98">
        <v>0</v>
      </c>
      <c r="P277" s="91">
        <v>0</v>
      </c>
    </row>
    <row r="278" spans="1:16">
      <c r="A278" s="106" t="s">
        <v>348</v>
      </c>
      <c r="B278" s="107" t="s">
        <v>349</v>
      </c>
      <c r="C278" s="103"/>
      <c r="D278" s="96" t="s">
        <v>931</v>
      </c>
      <c r="E278" s="92">
        <v>0</v>
      </c>
      <c r="F278" s="87">
        <v>0</v>
      </c>
      <c r="H278" s="92">
        <v>0</v>
      </c>
      <c r="I278" s="92">
        <v>0</v>
      </c>
      <c r="J278" s="92">
        <v>0</v>
      </c>
      <c r="L278" s="90">
        <v>0</v>
      </c>
      <c r="M278" s="88">
        <v>0</v>
      </c>
      <c r="O278" s="98">
        <v>0</v>
      </c>
      <c r="P278" s="91">
        <v>0</v>
      </c>
    </row>
    <row r="279" spans="1:16">
      <c r="A279" s="106" t="s">
        <v>350</v>
      </c>
      <c r="B279" s="107" t="s">
        <v>351</v>
      </c>
      <c r="C279" s="103"/>
      <c r="D279" s="96" t="s">
        <v>931</v>
      </c>
      <c r="E279" s="92">
        <v>0</v>
      </c>
      <c r="F279" s="87">
        <v>0</v>
      </c>
      <c r="H279" s="92">
        <v>0</v>
      </c>
      <c r="I279" s="92">
        <v>0</v>
      </c>
      <c r="J279" s="92">
        <v>0</v>
      </c>
      <c r="L279" s="90">
        <v>0</v>
      </c>
      <c r="M279" s="88">
        <v>0</v>
      </c>
      <c r="O279" s="98">
        <v>0</v>
      </c>
      <c r="P279" s="91">
        <v>0</v>
      </c>
    </row>
    <row r="280" spans="1:16">
      <c r="A280" s="106" t="s">
        <v>352</v>
      </c>
      <c r="B280" s="107" t="s">
        <v>353</v>
      </c>
      <c r="C280" s="103"/>
      <c r="D280" s="96" t="s">
        <v>931</v>
      </c>
      <c r="E280" s="92">
        <v>0</v>
      </c>
      <c r="F280" s="87">
        <v>0</v>
      </c>
      <c r="H280" s="92">
        <v>0</v>
      </c>
      <c r="I280" s="92">
        <v>0</v>
      </c>
      <c r="J280" s="92">
        <v>0</v>
      </c>
      <c r="L280" s="90">
        <v>0</v>
      </c>
      <c r="M280" s="88">
        <v>0</v>
      </c>
      <c r="O280" s="98">
        <v>0</v>
      </c>
      <c r="P280" s="91">
        <v>0</v>
      </c>
    </row>
    <row r="281" spans="1:16">
      <c r="A281" s="105" t="s">
        <v>354</v>
      </c>
      <c r="B281" s="98" t="s">
        <v>355</v>
      </c>
      <c r="C281" s="103" t="s">
        <v>777</v>
      </c>
      <c r="D281" s="96" t="s">
        <v>778</v>
      </c>
      <c r="E281" s="92">
        <v>312560</v>
      </c>
      <c r="F281" s="87">
        <v>258486</v>
      </c>
      <c r="H281" s="92">
        <v>18391.62</v>
      </c>
      <c r="I281" s="88">
        <v>47925</v>
      </c>
      <c r="J281" s="89">
        <v>-29533.38</v>
      </c>
      <c r="L281" s="90">
        <v>310</v>
      </c>
      <c r="M281" s="88">
        <v>47925</v>
      </c>
      <c r="O281" s="98">
        <v>55</v>
      </c>
      <c r="P281" s="91">
        <v>18391.62</v>
      </c>
    </row>
    <row r="282" spans="1:16">
      <c r="A282" s="106" t="s">
        <v>356</v>
      </c>
      <c r="B282" s="107" t="s">
        <v>357</v>
      </c>
      <c r="C282" s="103"/>
      <c r="D282" s="96" t="s">
        <v>931</v>
      </c>
      <c r="E282" s="92">
        <v>0</v>
      </c>
      <c r="F282" s="87">
        <v>0</v>
      </c>
      <c r="H282" s="92">
        <v>0</v>
      </c>
      <c r="I282" s="92">
        <v>0</v>
      </c>
      <c r="J282" s="92">
        <v>0</v>
      </c>
      <c r="L282" s="90">
        <v>0</v>
      </c>
      <c r="M282" s="88">
        <v>0</v>
      </c>
      <c r="O282" s="98">
        <v>0</v>
      </c>
      <c r="P282" s="91">
        <v>0</v>
      </c>
    </row>
    <row r="283" spans="1:16">
      <c r="A283" s="106" t="s">
        <v>358</v>
      </c>
      <c r="B283" s="107" t="s">
        <v>359</v>
      </c>
      <c r="C283" s="103"/>
      <c r="D283" s="96" t="s">
        <v>931</v>
      </c>
      <c r="E283" s="92">
        <v>0</v>
      </c>
      <c r="F283" s="87">
        <v>0</v>
      </c>
      <c r="H283" s="92">
        <v>0</v>
      </c>
      <c r="I283" s="92">
        <v>0</v>
      </c>
      <c r="J283" s="92">
        <v>0</v>
      </c>
      <c r="L283" s="90">
        <v>0</v>
      </c>
      <c r="M283" s="88">
        <v>0</v>
      </c>
      <c r="O283" s="98">
        <v>0</v>
      </c>
      <c r="P283" s="91">
        <v>0</v>
      </c>
    </row>
    <row r="284" spans="1:16">
      <c r="A284" s="106" t="s">
        <v>360</v>
      </c>
      <c r="B284" s="107" t="s">
        <v>361</v>
      </c>
      <c r="C284" s="103"/>
      <c r="D284" s="96" t="s">
        <v>931</v>
      </c>
      <c r="E284" s="92">
        <v>0</v>
      </c>
      <c r="F284" s="87">
        <v>0</v>
      </c>
      <c r="H284" s="92">
        <v>0</v>
      </c>
      <c r="I284" s="92">
        <v>0</v>
      </c>
      <c r="J284" s="92">
        <v>0</v>
      </c>
      <c r="L284" s="90">
        <v>0</v>
      </c>
      <c r="M284" s="88">
        <v>0</v>
      </c>
      <c r="O284" s="98">
        <v>0</v>
      </c>
      <c r="P284" s="91">
        <v>0</v>
      </c>
    </row>
    <row r="285" spans="1:16">
      <c r="A285" s="106" t="s">
        <v>362</v>
      </c>
      <c r="B285" s="107" t="s">
        <v>363</v>
      </c>
      <c r="C285" s="103"/>
      <c r="D285" s="96" t="s">
        <v>931</v>
      </c>
      <c r="E285" s="92">
        <v>0</v>
      </c>
      <c r="F285" s="87">
        <v>0</v>
      </c>
      <c r="H285" s="92">
        <v>0</v>
      </c>
      <c r="I285" s="92">
        <v>0</v>
      </c>
      <c r="J285" s="92">
        <v>0</v>
      </c>
      <c r="L285" s="90">
        <v>0</v>
      </c>
      <c r="M285" s="88">
        <v>0</v>
      </c>
      <c r="O285" s="98">
        <v>0</v>
      </c>
      <c r="P285" s="91">
        <v>0</v>
      </c>
    </row>
    <row r="286" spans="1:16">
      <c r="A286" s="105" t="s">
        <v>364</v>
      </c>
      <c r="B286" s="98" t="s">
        <v>365</v>
      </c>
      <c r="C286" s="103" t="s">
        <v>779</v>
      </c>
      <c r="D286" s="96" t="s">
        <v>577</v>
      </c>
      <c r="E286" s="92">
        <v>149343</v>
      </c>
      <c r="F286" s="87">
        <v>123506</v>
      </c>
      <c r="H286" s="92">
        <v>1825.21</v>
      </c>
      <c r="I286" s="88">
        <v>3707</v>
      </c>
      <c r="J286" s="89">
        <v>-1881.79</v>
      </c>
      <c r="L286" s="90">
        <v>32</v>
      </c>
      <c r="M286" s="88">
        <v>3707</v>
      </c>
      <c r="O286" s="98">
        <v>6</v>
      </c>
      <c r="P286" s="91">
        <v>1825.21</v>
      </c>
    </row>
    <row r="287" spans="1:16">
      <c r="A287" s="106" t="s">
        <v>366</v>
      </c>
      <c r="B287" s="107" t="s">
        <v>367</v>
      </c>
      <c r="C287" s="103"/>
      <c r="D287" s="96" t="s">
        <v>931</v>
      </c>
      <c r="E287" s="92">
        <v>0</v>
      </c>
      <c r="F287" s="87">
        <v>0</v>
      </c>
      <c r="H287" s="92">
        <v>0</v>
      </c>
      <c r="I287" s="92">
        <v>0</v>
      </c>
      <c r="J287" s="92">
        <v>0</v>
      </c>
      <c r="L287" s="90">
        <v>0</v>
      </c>
      <c r="M287" s="88">
        <v>0</v>
      </c>
      <c r="O287" s="98">
        <v>0</v>
      </c>
      <c r="P287" s="91">
        <v>0</v>
      </c>
    </row>
    <row r="288" spans="1:16">
      <c r="A288" s="106" t="s">
        <v>368</v>
      </c>
      <c r="B288" s="107" t="s">
        <v>369</v>
      </c>
      <c r="C288" s="103"/>
      <c r="D288" s="96" t="s">
        <v>931</v>
      </c>
      <c r="E288" s="92">
        <v>0</v>
      </c>
      <c r="F288" s="87">
        <v>0</v>
      </c>
      <c r="H288" s="92">
        <v>0</v>
      </c>
      <c r="I288" s="92">
        <v>0</v>
      </c>
      <c r="J288" s="92">
        <v>0</v>
      </c>
      <c r="L288" s="90">
        <v>0</v>
      </c>
      <c r="M288" s="88">
        <v>0</v>
      </c>
      <c r="O288" s="98">
        <v>0</v>
      </c>
      <c r="P288" s="91">
        <v>0</v>
      </c>
    </row>
    <row r="289" spans="1:16">
      <c r="A289" s="105" t="s">
        <v>370</v>
      </c>
      <c r="B289" s="98" t="s">
        <v>371</v>
      </c>
      <c r="C289" s="103" t="s">
        <v>781</v>
      </c>
      <c r="D289" s="96" t="s">
        <v>782</v>
      </c>
      <c r="E289" s="92">
        <v>52836</v>
      </c>
      <c r="F289" s="87">
        <v>43695</v>
      </c>
      <c r="H289" s="92">
        <v>0</v>
      </c>
      <c r="I289" s="88">
        <v>817.78846153846155</v>
      </c>
      <c r="J289" s="89">
        <v>-817.78846153846155</v>
      </c>
      <c r="L289" s="90">
        <v>14</v>
      </c>
      <c r="M289" s="88">
        <v>817.78846153846155</v>
      </c>
      <c r="O289" s="98">
        <v>0</v>
      </c>
      <c r="P289" s="91">
        <v>0</v>
      </c>
    </row>
    <row r="290" spans="1:16">
      <c r="A290" s="105" t="s">
        <v>370</v>
      </c>
      <c r="B290" s="98" t="s">
        <v>371</v>
      </c>
      <c r="C290" s="103" t="s">
        <v>780</v>
      </c>
      <c r="D290" s="96" t="s">
        <v>511</v>
      </c>
      <c r="E290" s="92">
        <v>52836</v>
      </c>
      <c r="F290" s="87">
        <v>43695</v>
      </c>
      <c r="H290" s="92">
        <v>1771.43</v>
      </c>
      <c r="I290" s="88">
        <v>5257.211538461539</v>
      </c>
      <c r="J290" s="89">
        <v>-3485.7815384615387</v>
      </c>
      <c r="L290" s="90">
        <v>90</v>
      </c>
      <c r="M290" s="88">
        <v>5257.211538461539</v>
      </c>
      <c r="O290" s="98">
        <v>6</v>
      </c>
      <c r="P290" s="91">
        <v>1771.43</v>
      </c>
    </row>
    <row r="291" spans="1:16">
      <c r="A291" s="105" t="s">
        <v>372</v>
      </c>
      <c r="B291" s="98" t="s">
        <v>373</v>
      </c>
      <c r="C291" s="103" t="s">
        <v>783</v>
      </c>
      <c r="D291" s="96" t="s">
        <v>511</v>
      </c>
      <c r="E291" s="92">
        <v>73446</v>
      </c>
      <c r="F291" s="87">
        <v>60740</v>
      </c>
      <c r="H291" s="92">
        <v>3844.28</v>
      </c>
      <c r="I291" s="88">
        <v>6271</v>
      </c>
      <c r="J291" s="89">
        <v>-2426.7199999999998</v>
      </c>
      <c r="L291" s="90">
        <v>35</v>
      </c>
      <c r="M291" s="88">
        <v>6271</v>
      </c>
      <c r="O291" s="98">
        <v>10</v>
      </c>
      <c r="P291" s="91">
        <v>3844.28</v>
      </c>
    </row>
    <row r="292" spans="1:16">
      <c r="A292" s="105" t="s">
        <v>374</v>
      </c>
      <c r="B292" s="98" t="s">
        <v>375</v>
      </c>
      <c r="C292" s="103" t="s">
        <v>784</v>
      </c>
      <c r="D292" s="96" t="s">
        <v>785</v>
      </c>
      <c r="E292" s="92">
        <v>33838</v>
      </c>
      <c r="F292" s="87">
        <v>27984</v>
      </c>
      <c r="H292" s="92">
        <v>2047.6</v>
      </c>
      <c r="I292" s="88">
        <v>4841</v>
      </c>
      <c r="J292" s="89">
        <v>-2793.4</v>
      </c>
      <c r="L292" s="90">
        <v>41</v>
      </c>
      <c r="M292" s="88">
        <v>4841</v>
      </c>
      <c r="O292" s="98">
        <v>6</v>
      </c>
      <c r="P292" s="91">
        <v>2047.6</v>
      </c>
    </row>
    <row r="293" spans="1:16">
      <c r="A293" s="105" t="s">
        <v>376</v>
      </c>
      <c r="B293" s="98" t="s">
        <v>377</v>
      </c>
      <c r="C293" s="103" t="s">
        <v>796</v>
      </c>
      <c r="D293" s="96" t="s">
        <v>797</v>
      </c>
      <c r="E293" s="92">
        <v>629701</v>
      </c>
      <c r="F293" s="87">
        <v>520760</v>
      </c>
      <c r="H293" s="92">
        <v>2971.85</v>
      </c>
      <c r="I293" s="88">
        <v>2302.4047619047619</v>
      </c>
      <c r="J293" s="89">
        <v>669.44523809523798</v>
      </c>
      <c r="L293" s="90">
        <v>22</v>
      </c>
      <c r="M293" s="88">
        <v>2302.4047619047619</v>
      </c>
      <c r="O293" s="98">
        <v>13</v>
      </c>
      <c r="P293" s="91">
        <v>2971.85</v>
      </c>
    </row>
    <row r="294" spans="1:16">
      <c r="A294" s="105" t="s">
        <v>376</v>
      </c>
      <c r="B294" s="98" t="s">
        <v>377</v>
      </c>
      <c r="C294" s="103" t="s">
        <v>786</v>
      </c>
      <c r="D294" s="96" t="s">
        <v>787</v>
      </c>
      <c r="E294" s="92">
        <v>629701</v>
      </c>
      <c r="F294" s="87">
        <v>520760</v>
      </c>
      <c r="H294" s="92">
        <v>3200.46</v>
      </c>
      <c r="I294" s="88">
        <v>16535.452380952382</v>
      </c>
      <c r="J294" s="89">
        <v>-13334.992380952383</v>
      </c>
      <c r="L294" s="90">
        <v>158</v>
      </c>
      <c r="M294" s="88">
        <v>16535.452380952382</v>
      </c>
      <c r="O294" s="98">
        <v>14</v>
      </c>
      <c r="P294" s="91">
        <v>3200.46</v>
      </c>
    </row>
    <row r="295" spans="1:16">
      <c r="A295" s="105" t="s">
        <v>376</v>
      </c>
      <c r="B295" s="98" t="s">
        <v>377</v>
      </c>
      <c r="C295" s="103" t="s">
        <v>794</v>
      </c>
      <c r="D295" s="96" t="s">
        <v>795</v>
      </c>
      <c r="E295" s="92">
        <v>629701</v>
      </c>
      <c r="F295" s="87">
        <v>520760</v>
      </c>
      <c r="H295" s="92">
        <v>10058.58</v>
      </c>
      <c r="I295" s="88">
        <v>36733.821428571428</v>
      </c>
      <c r="J295" s="89">
        <v>-26675.241428571426</v>
      </c>
      <c r="L295" s="90">
        <v>351</v>
      </c>
      <c r="M295" s="88">
        <v>36733.821428571428</v>
      </c>
      <c r="O295" s="98">
        <v>44</v>
      </c>
      <c r="P295" s="91">
        <v>10058.58</v>
      </c>
    </row>
    <row r="296" spans="1:16">
      <c r="A296" s="105" t="s">
        <v>376</v>
      </c>
      <c r="B296" s="98" t="s">
        <v>377</v>
      </c>
      <c r="C296" s="103" t="s">
        <v>788</v>
      </c>
      <c r="D296" s="96" t="s">
        <v>789</v>
      </c>
      <c r="E296" s="92">
        <v>629701</v>
      </c>
      <c r="F296" s="87">
        <v>520760</v>
      </c>
      <c r="H296" s="92">
        <v>7315.33</v>
      </c>
      <c r="I296" s="88">
        <v>10046.857142857141</v>
      </c>
      <c r="J296" s="89">
        <v>-2731.5271428571414</v>
      </c>
      <c r="L296" s="90">
        <v>96</v>
      </c>
      <c r="M296" s="88">
        <v>10046.857142857141</v>
      </c>
      <c r="O296" s="98">
        <v>32</v>
      </c>
      <c r="P296" s="91">
        <v>7315.33</v>
      </c>
    </row>
    <row r="297" spans="1:16">
      <c r="A297" s="105" t="s">
        <v>376</v>
      </c>
      <c r="B297" s="98" t="s">
        <v>377</v>
      </c>
      <c r="C297" s="103" t="s">
        <v>790</v>
      </c>
      <c r="D297" s="96" t="s">
        <v>791</v>
      </c>
      <c r="E297" s="92">
        <v>629701</v>
      </c>
      <c r="F297" s="87">
        <v>520760</v>
      </c>
      <c r="H297" s="92">
        <v>5715.1</v>
      </c>
      <c r="I297" s="88">
        <v>18733.202380952378</v>
      </c>
      <c r="J297" s="89">
        <v>-13018.102380952378</v>
      </c>
      <c r="L297" s="90">
        <v>179</v>
      </c>
      <c r="M297" s="88">
        <v>18733.202380952378</v>
      </c>
      <c r="O297" s="98">
        <v>25</v>
      </c>
      <c r="P297" s="91">
        <v>5715.1</v>
      </c>
    </row>
    <row r="298" spans="1:16">
      <c r="A298" s="105" t="s">
        <v>376</v>
      </c>
      <c r="B298" s="98" t="s">
        <v>377</v>
      </c>
      <c r="C298" s="103" t="s">
        <v>792</v>
      </c>
      <c r="D298" s="96" t="s">
        <v>793</v>
      </c>
      <c r="E298" s="92">
        <v>629701</v>
      </c>
      <c r="F298" s="87">
        <v>520760</v>
      </c>
      <c r="H298" s="92">
        <v>1600.23</v>
      </c>
      <c r="I298" s="88">
        <v>21140.261904761905</v>
      </c>
      <c r="J298" s="89">
        <v>-19540.031904761905</v>
      </c>
      <c r="L298" s="90">
        <v>202</v>
      </c>
      <c r="M298" s="88">
        <v>21140.261904761905</v>
      </c>
      <c r="O298" s="98">
        <v>7</v>
      </c>
      <c r="P298" s="91">
        <v>1600.23</v>
      </c>
    </row>
    <row r="299" spans="1:16">
      <c r="A299" s="105" t="s">
        <v>378</v>
      </c>
      <c r="B299" s="98" t="s">
        <v>379</v>
      </c>
      <c r="C299" s="103" t="s">
        <v>799</v>
      </c>
      <c r="D299" s="96" t="s">
        <v>507</v>
      </c>
      <c r="E299" s="92">
        <v>124718</v>
      </c>
      <c r="F299" s="87">
        <v>103141</v>
      </c>
      <c r="H299" s="92">
        <v>0</v>
      </c>
      <c r="I299" s="88">
        <v>2754.9107142857142</v>
      </c>
      <c r="J299" s="89">
        <v>-2754.9107142857142</v>
      </c>
      <c r="L299" s="90">
        <v>25</v>
      </c>
      <c r="M299" s="88">
        <v>2754.9107142857142</v>
      </c>
      <c r="O299" s="98">
        <v>0</v>
      </c>
      <c r="P299" s="91">
        <v>0</v>
      </c>
    </row>
    <row r="300" spans="1:16">
      <c r="A300" s="105" t="s">
        <v>378</v>
      </c>
      <c r="B300" s="98" t="s">
        <v>379</v>
      </c>
      <c r="C300" s="103" t="s">
        <v>798</v>
      </c>
      <c r="D300" s="96" t="s">
        <v>774</v>
      </c>
      <c r="E300" s="92">
        <v>124718</v>
      </c>
      <c r="F300" s="87">
        <v>103141</v>
      </c>
      <c r="H300" s="92">
        <v>0</v>
      </c>
      <c r="I300" s="88">
        <v>3416.0892857142858</v>
      </c>
      <c r="J300" s="89">
        <v>-3416.0892857142858</v>
      </c>
      <c r="L300" s="90">
        <v>31</v>
      </c>
      <c r="M300" s="88">
        <v>3416.0892857142858</v>
      </c>
      <c r="O300" s="98">
        <v>0</v>
      </c>
      <c r="P300" s="91">
        <v>0</v>
      </c>
    </row>
    <row r="301" spans="1:16">
      <c r="A301" s="105" t="s">
        <v>380</v>
      </c>
      <c r="B301" s="98" t="s">
        <v>381</v>
      </c>
      <c r="C301" s="103" t="s">
        <v>800</v>
      </c>
      <c r="D301" s="96" t="s">
        <v>801</v>
      </c>
      <c r="E301" s="92">
        <v>26111</v>
      </c>
      <c r="F301" s="87">
        <v>21594</v>
      </c>
      <c r="H301" s="92">
        <v>4204.08</v>
      </c>
      <c r="I301" s="88">
        <v>3672.1315789473683</v>
      </c>
      <c r="J301" s="89">
        <v>531.9484210526316</v>
      </c>
      <c r="L301" s="90">
        <v>92</v>
      </c>
      <c r="M301" s="88">
        <v>3672.1315789473683</v>
      </c>
      <c r="O301" s="98">
        <v>22</v>
      </c>
      <c r="P301" s="91">
        <v>4204.08</v>
      </c>
    </row>
    <row r="302" spans="1:16">
      <c r="A302" s="105" t="s">
        <v>380</v>
      </c>
      <c r="B302" s="98" t="s">
        <v>381</v>
      </c>
      <c r="C302" s="103" t="s">
        <v>802</v>
      </c>
      <c r="D302" s="96" t="s">
        <v>803</v>
      </c>
      <c r="E302" s="92">
        <v>26111</v>
      </c>
      <c r="F302" s="87">
        <v>21594</v>
      </c>
      <c r="H302" s="92">
        <v>5159.5600000000004</v>
      </c>
      <c r="I302" s="88">
        <v>8461.8684210526317</v>
      </c>
      <c r="J302" s="89">
        <v>-3302.3084210526313</v>
      </c>
      <c r="L302" s="90">
        <v>212</v>
      </c>
      <c r="M302" s="88">
        <v>8461.8684210526317</v>
      </c>
      <c r="O302" s="98">
        <v>27</v>
      </c>
      <c r="P302" s="91">
        <v>5159.5600000000004</v>
      </c>
    </row>
    <row r="303" spans="1:16">
      <c r="A303" s="106" t="s">
        <v>382</v>
      </c>
      <c r="B303" s="107" t="s">
        <v>383</v>
      </c>
      <c r="C303" s="103"/>
      <c r="D303" s="96" t="s">
        <v>931</v>
      </c>
      <c r="E303" s="92">
        <v>0</v>
      </c>
      <c r="F303" s="87">
        <v>0</v>
      </c>
      <c r="H303" s="92">
        <v>0</v>
      </c>
      <c r="I303" s="92">
        <v>0</v>
      </c>
      <c r="J303" s="92">
        <v>0</v>
      </c>
      <c r="L303" s="90">
        <v>0</v>
      </c>
      <c r="M303" s="88">
        <v>0</v>
      </c>
      <c r="O303" s="98">
        <v>0</v>
      </c>
      <c r="P303" s="91">
        <v>0</v>
      </c>
    </row>
    <row r="304" spans="1:16">
      <c r="A304" s="106" t="s">
        <v>384</v>
      </c>
      <c r="B304" s="107" t="s">
        <v>385</v>
      </c>
      <c r="C304" s="103"/>
      <c r="D304" s="96" t="s">
        <v>931</v>
      </c>
      <c r="E304" s="92">
        <v>0</v>
      </c>
      <c r="F304" s="87">
        <v>0</v>
      </c>
      <c r="H304" s="92">
        <v>0</v>
      </c>
      <c r="I304" s="92">
        <v>0</v>
      </c>
      <c r="J304" s="92">
        <v>0</v>
      </c>
      <c r="L304" s="90">
        <v>0</v>
      </c>
      <c r="M304" s="88">
        <v>0</v>
      </c>
      <c r="O304" s="98">
        <v>0</v>
      </c>
      <c r="P304" s="91">
        <v>0</v>
      </c>
    </row>
    <row r="305" spans="1:16">
      <c r="A305" s="106" t="s">
        <v>386</v>
      </c>
      <c r="B305" s="107" t="s">
        <v>387</v>
      </c>
      <c r="C305" s="103"/>
      <c r="D305" s="96" t="s">
        <v>931</v>
      </c>
      <c r="E305" s="92">
        <v>0</v>
      </c>
      <c r="F305" s="87">
        <v>0</v>
      </c>
      <c r="H305" s="92">
        <v>0</v>
      </c>
      <c r="I305" s="92">
        <v>0</v>
      </c>
      <c r="J305" s="92">
        <v>0</v>
      </c>
      <c r="L305" s="90">
        <v>0</v>
      </c>
      <c r="M305" s="88">
        <v>0</v>
      </c>
      <c r="O305" s="98">
        <v>0</v>
      </c>
      <c r="P305" s="91">
        <v>0</v>
      </c>
    </row>
    <row r="306" spans="1:16">
      <c r="A306" s="105" t="s">
        <v>388</v>
      </c>
      <c r="B306" s="98" t="s">
        <v>389</v>
      </c>
      <c r="C306" s="103" t="s">
        <v>804</v>
      </c>
      <c r="D306" s="96" t="s">
        <v>787</v>
      </c>
      <c r="E306" s="92">
        <v>41130</v>
      </c>
      <c r="F306" s="87">
        <v>34014</v>
      </c>
      <c r="H306" s="92">
        <v>0</v>
      </c>
      <c r="I306" s="88">
        <v>1820</v>
      </c>
      <c r="J306" s="89">
        <v>-1820</v>
      </c>
      <c r="L306" s="90">
        <v>13</v>
      </c>
      <c r="M306" s="88">
        <v>1820</v>
      </c>
      <c r="O306" s="98">
        <v>0</v>
      </c>
      <c r="P306" s="91">
        <v>0</v>
      </c>
    </row>
    <row r="307" spans="1:16">
      <c r="A307" s="105" t="s">
        <v>390</v>
      </c>
      <c r="B307" s="98" t="s">
        <v>391</v>
      </c>
      <c r="C307" s="103" t="s">
        <v>805</v>
      </c>
      <c r="D307" s="96" t="s">
        <v>806</v>
      </c>
      <c r="E307" s="92">
        <v>234612</v>
      </c>
      <c r="F307" s="87">
        <v>194023</v>
      </c>
      <c r="H307" s="92">
        <v>8215.9699999999993</v>
      </c>
      <c r="I307" s="88">
        <v>16339</v>
      </c>
      <c r="J307" s="89">
        <v>-8123.0300000000007</v>
      </c>
      <c r="L307" s="90">
        <v>128</v>
      </c>
      <c r="M307" s="88">
        <v>16339</v>
      </c>
      <c r="O307" s="98">
        <v>26</v>
      </c>
      <c r="P307" s="91">
        <v>8215.9699999999993</v>
      </c>
    </row>
    <row r="308" spans="1:16">
      <c r="A308" s="106" t="s">
        <v>392</v>
      </c>
      <c r="B308" s="107" t="s">
        <v>393</v>
      </c>
      <c r="C308" s="103"/>
      <c r="D308" s="96" t="s">
        <v>931</v>
      </c>
      <c r="E308" s="92">
        <v>0</v>
      </c>
      <c r="F308" s="87">
        <v>0</v>
      </c>
      <c r="H308" s="92">
        <v>0</v>
      </c>
      <c r="I308" s="92">
        <v>0</v>
      </c>
      <c r="J308" s="92">
        <v>0</v>
      </c>
      <c r="L308" s="90">
        <v>0</v>
      </c>
      <c r="M308" s="88">
        <v>0</v>
      </c>
      <c r="O308" s="98">
        <v>0</v>
      </c>
      <c r="P308" s="91">
        <v>0</v>
      </c>
    </row>
    <row r="309" spans="1:16">
      <c r="A309" s="105" t="s">
        <v>394</v>
      </c>
      <c r="B309" s="98" t="s">
        <v>395</v>
      </c>
      <c r="C309" s="103" t="s">
        <v>807</v>
      </c>
      <c r="D309" s="96" t="s">
        <v>808</v>
      </c>
      <c r="E309" s="92">
        <v>197270</v>
      </c>
      <c r="F309" s="87">
        <v>163142</v>
      </c>
      <c r="H309" s="92">
        <v>12851.41</v>
      </c>
      <c r="I309" s="88">
        <v>33267</v>
      </c>
      <c r="J309" s="89">
        <v>-20415.59</v>
      </c>
      <c r="L309" s="90">
        <v>198</v>
      </c>
      <c r="M309" s="88">
        <v>33267</v>
      </c>
      <c r="O309" s="98">
        <v>36</v>
      </c>
      <c r="P309" s="91">
        <v>12851.41</v>
      </c>
    </row>
    <row r="310" spans="1:16">
      <c r="A310" s="106" t="s">
        <v>396</v>
      </c>
      <c r="B310" s="107" t="s">
        <v>397</v>
      </c>
      <c r="C310" s="103"/>
      <c r="D310" s="96" t="s">
        <v>931</v>
      </c>
      <c r="E310" s="92">
        <v>0</v>
      </c>
      <c r="F310" s="87">
        <v>0</v>
      </c>
      <c r="H310" s="92">
        <v>0</v>
      </c>
      <c r="I310" s="92">
        <v>0</v>
      </c>
      <c r="J310" s="92">
        <v>0</v>
      </c>
      <c r="L310" s="90">
        <v>0</v>
      </c>
      <c r="M310" s="88">
        <v>0</v>
      </c>
      <c r="O310" s="98">
        <v>0</v>
      </c>
      <c r="P310" s="91">
        <v>0</v>
      </c>
    </row>
    <row r="311" spans="1:16">
      <c r="A311" s="106" t="s">
        <v>398</v>
      </c>
      <c r="B311" s="107" t="s">
        <v>399</v>
      </c>
      <c r="C311" s="103"/>
      <c r="D311" s="96" t="s">
        <v>931</v>
      </c>
      <c r="E311" s="92">
        <v>0</v>
      </c>
      <c r="F311" s="87">
        <v>0</v>
      </c>
      <c r="H311" s="92">
        <v>0</v>
      </c>
      <c r="I311" s="92">
        <v>0</v>
      </c>
      <c r="J311" s="92">
        <v>0</v>
      </c>
      <c r="L311" s="90">
        <v>0</v>
      </c>
      <c r="M311" s="88">
        <v>0</v>
      </c>
      <c r="O311" s="98">
        <v>0</v>
      </c>
      <c r="P311" s="91">
        <v>0</v>
      </c>
    </row>
    <row r="312" spans="1:16">
      <c r="A312" s="105" t="s">
        <v>400</v>
      </c>
      <c r="B312" s="98" t="s">
        <v>401</v>
      </c>
      <c r="C312" s="103" t="s">
        <v>809</v>
      </c>
      <c r="D312" s="96" t="s">
        <v>810</v>
      </c>
      <c r="E312" s="92">
        <v>543991</v>
      </c>
      <c r="F312" s="87">
        <v>449878</v>
      </c>
      <c r="H312" s="92">
        <v>15438.77</v>
      </c>
      <c r="I312" s="88">
        <v>19105</v>
      </c>
      <c r="J312" s="89">
        <v>-3666.2299999999996</v>
      </c>
      <c r="L312" s="90">
        <v>84</v>
      </c>
      <c r="M312" s="88">
        <v>19105</v>
      </c>
      <c r="O312" s="98">
        <v>43</v>
      </c>
      <c r="P312" s="91">
        <v>15438.77</v>
      </c>
    </row>
    <row r="313" spans="1:16">
      <c r="A313" s="106" t="s">
        <v>402</v>
      </c>
      <c r="B313" s="107" t="s">
        <v>403</v>
      </c>
      <c r="C313" s="103"/>
      <c r="D313" s="96" t="s">
        <v>931</v>
      </c>
      <c r="E313" s="92">
        <v>0</v>
      </c>
      <c r="F313" s="87">
        <v>0</v>
      </c>
      <c r="H313" s="92">
        <v>0</v>
      </c>
      <c r="I313" s="92">
        <v>0</v>
      </c>
      <c r="J313" s="92">
        <v>0</v>
      </c>
      <c r="L313" s="90">
        <v>0</v>
      </c>
      <c r="M313" s="88">
        <v>0</v>
      </c>
      <c r="O313" s="98">
        <v>0</v>
      </c>
      <c r="P313" s="91">
        <v>0</v>
      </c>
    </row>
    <row r="314" spans="1:16">
      <c r="A314" s="106" t="s">
        <v>404</v>
      </c>
      <c r="B314" s="107" t="s">
        <v>405</v>
      </c>
      <c r="C314" s="103"/>
      <c r="D314" s="96" t="s">
        <v>931</v>
      </c>
      <c r="E314" s="92">
        <v>0</v>
      </c>
      <c r="F314" s="87">
        <v>0</v>
      </c>
      <c r="H314" s="92">
        <v>0</v>
      </c>
      <c r="I314" s="92">
        <v>0</v>
      </c>
      <c r="J314" s="92">
        <v>0</v>
      </c>
      <c r="L314" s="90">
        <v>0</v>
      </c>
      <c r="M314" s="88">
        <v>0</v>
      </c>
      <c r="O314" s="98">
        <v>0</v>
      </c>
      <c r="P314" s="91">
        <v>0</v>
      </c>
    </row>
    <row r="315" spans="1:16">
      <c r="A315" s="106" t="s">
        <v>406</v>
      </c>
      <c r="B315" s="107" t="s">
        <v>407</v>
      </c>
      <c r="C315" s="103"/>
      <c r="D315" s="96" t="s">
        <v>931</v>
      </c>
      <c r="E315" s="92">
        <v>0</v>
      </c>
      <c r="F315" s="87">
        <v>0</v>
      </c>
      <c r="H315" s="92">
        <v>0</v>
      </c>
      <c r="I315" s="92">
        <v>0</v>
      </c>
      <c r="J315" s="92">
        <v>0</v>
      </c>
      <c r="L315" s="90">
        <v>0</v>
      </c>
      <c r="M315" s="88">
        <v>0</v>
      </c>
      <c r="O315" s="98">
        <v>0</v>
      </c>
      <c r="P315" s="91">
        <v>0</v>
      </c>
    </row>
    <row r="316" spans="1:16">
      <c r="A316" s="105" t="s">
        <v>408</v>
      </c>
      <c r="B316" s="98" t="s">
        <v>409</v>
      </c>
      <c r="C316" s="103" t="s">
        <v>814</v>
      </c>
      <c r="D316" s="96" t="s">
        <v>815</v>
      </c>
      <c r="E316" s="92">
        <v>902427</v>
      </c>
      <c r="F316" s="87">
        <v>746304</v>
      </c>
      <c r="H316" s="92">
        <v>0</v>
      </c>
      <c r="I316" s="88">
        <v>4732.8117977528091</v>
      </c>
      <c r="J316" s="89">
        <v>-4732.8117977528091</v>
      </c>
      <c r="L316" s="90">
        <v>61</v>
      </c>
      <c r="M316" s="88">
        <v>4732.8117977528091</v>
      </c>
      <c r="O316" s="98">
        <v>0</v>
      </c>
      <c r="P316" s="91">
        <v>0</v>
      </c>
    </row>
    <row r="317" spans="1:16">
      <c r="A317" s="105" t="s">
        <v>408</v>
      </c>
      <c r="B317" s="98" t="s">
        <v>409</v>
      </c>
      <c r="C317" s="103" t="s">
        <v>811</v>
      </c>
      <c r="D317" s="96" t="s">
        <v>785</v>
      </c>
      <c r="E317" s="92">
        <v>902427</v>
      </c>
      <c r="F317" s="87">
        <v>746304</v>
      </c>
      <c r="H317" s="92">
        <v>7287.28</v>
      </c>
      <c r="I317" s="88">
        <v>13189.803370786516</v>
      </c>
      <c r="J317" s="89">
        <v>-5902.5233707865164</v>
      </c>
      <c r="L317" s="90">
        <v>170</v>
      </c>
      <c r="M317" s="88">
        <v>13189.803370786516</v>
      </c>
      <c r="O317" s="98">
        <v>34</v>
      </c>
      <c r="P317" s="91">
        <v>7287.28</v>
      </c>
    </row>
    <row r="318" spans="1:16">
      <c r="A318" s="105" t="s">
        <v>408</v>
      </c>
      <c r="B318" s="98" t="s">
        <v>409</v>
      </c>
      <c r="C318" s="103" t="s">
        <v>812</v>
      </c>
      <c r="D318" s="96" t="s">
        <v>813</v>
      </c>
      <c r="E318" s="92">
        <v>902427</v>
      </c>
      <c r="F318" s="87">
        <v>746304</v>
      </c>
      <c r="H318" s="92">
        <v>5143.97</v>
      </c>
      <c r="I318" s="88">
        <v>9698.384831460673</v>
      </c>
      <c r="J318" s="89">
        <v>-4554.4148314606728</v>
      </c>
      <c r="L318" s="90">
        <v>125</v>
      </c>
      <c r="M318" s="88">
        <v>9698.384831460673</v>
      </c>
      <c r="O318" s="98">
        <v>24</v>
      </c>
      <c r="P318" s="91">
        <v>5143.97</v>
      </c>
    </row>
    <row r="319" spans="1:16">
      <c r="A319" s="105" t="s">
        <v>410</v>
      </c>
      <c r="B319" s="98" t="s">
        <v>818</v>
      </c>
      <c r="C319" s="103" t="s">
        <v>819</v>
      </c>
      <c r="D319" s="96" t="s">
        <v>820</v>
      </c>
      <c r="E319" s="92">
        <v>451047</v>
      </c>
      <c r="F319" s="87">
        <v>373014</v>
      </c>
      <c r="H319" s="92">
        <v>0</v>
      </c>
      <c r="I319" s="88">
        <v>0</v>
      </c>
      <c r="J319" s="89">
        <v>0</v>
      </c>
      <c r="L319" s="90">
        <v>0</v>
      </c>
      <c r="M319" s="88">
        <v>0</v>
      </c>
      <c r="O319" s="98">
        <v>0</v>
      </c>
      <c r="P319" s="91">
        <v>0</v>
      </c>
    </row>
    <row r="320" spans="1:16">
      <c r="A320" s="105" t="s">
        <v>410</v>
      </c>
      <c r="B320" s="98" t="s">
        <v>411</v>
      </c>
      <c r="C320" s="103" t="s">
        <v>816</v>
      </c>
      <c r="D320" s="96" t="s">
        <v>817</v>
      </c>
      <c r="E320" s="92">
        <v>451047</v>
      </c>
      <c r="F320" s="87">
        <v>373014</v>
      </c>
      <c r="H320" s="92">
        <v>5491.27</v>
      </c>
      <c r="I320" s="88">
        <v>15441</v>
      </c>
      <c r="J320" s="89">
        <v>-9949.73</v>
      </c>
      <c r="L320" s="90">
        <v>510</v>
      </c>
      <c r="M320" s="88">
        <v>15441</v>
      </c>
      <c r="O320" s="98">
        <v>42</v>
      </c>
      <c r="P320" s="91">
        <v>5491.27</v>
      </c>
    </row>
    <row r="321" spans="1:16">
      <c r="A321" s="106" t="s">
        <v>412</v>
      </c>
      <c r="B321" s="107" t="s">
        <v>413</v>
      </c>
      <c r="C321" s="103"/>
      <c r="D321" s="96" t="s">
        <v>931</v>
      </c>
      <c r="E321" s="92">
        <v>0</v>
      </c>
      <c r="F321" s="87">
        <v>0</v>
      </c>
      <c r="H321" s="92">
        <v>0</v>
      </c>
      <c r="I321" s="92">
        <v>0</v>
      </c>
      <c r="J321" s="92">
        <v>0</v>
      </c>
      <c r="L321" s="90">
        <v>0</v>
      </c>
      <c r="M321" s="88">
        <v>0</v>
      </c>
      <c r="O321" s="98">
        <v>0</v>
      </c>
      <c r="P321" s="91">
        <v>0</v>
      </c>
    </row>
    <row r="322" spans="1:16">
      <c r="A322" s="106" t="s">
        <v>414</v>
      </c>
      <c r="B322" s="107" t="s">
        <v>415</v>
      </c>
      <c r="C322" s="103"/>
      <c r="D322" s="96" t="s">
        <v>931</v>
      </c>
      <c r="E322" s="92">
        <v>0</v>
      </c>
      <c r="F322" s="87">
        <v>0</v>
      </c>
      <c r="H322" s="92">
        <v>0</v>
      </c>
      <c r="I322" s="92">
        <v>0</v>
      </c>
      <c r="J322" s="92">
        <v>0</v>
      </c>
      <c r="L322" s="90">
        <v>0</v>
      </c>
      <c r="M322" s="88">
        <v>0</v>
      </c>
      <c r="O322" s="98">
        <v>0</v>
      </c>
      <c r="P322" s="91">
        <v>0</v>
      </c>
    </row>
    <row r="323" spans="1:16">
      <c r="A323" s="106" t="s">
        <v>416</v>
      </c>
      <c r="B323" s="107" t="s">
        <v>417</v>
      </c>
      <c r="C323" s="103"/>
      <c r="D323" s="96" t="s">
        <v>931</v>
      </c>
      <c r="E323" s="92">
        <v>0</v>
      </c>
      <c r="F323" s="87">
        <v>0</v>
      </c>
      <c r="H323" s="92">
        <v>0</v>
      </c>
      <c r="I323" s="92">
        <v>0</v>
      </c>
      <c r="J323" s="92">
        <v>0</v>
      </c>
      <c r="L323" s="90">
        <v>0</v>
      </c>
      <c r="M323" s="88">
        <v>0</v>
      </c>
      <c r="O323" s="98">
        <v>0</v>
      </c>
      <c r="P323" s="91">
        <v>0</v>
      </c>
    </row>
    <row r="324" spans="1:16">
      <c r="A324" s="106" t="s">
        <v>418</v>
      </c>
      <c r="B324" s="107" t="s">
        <v>419</v>
      </c>
      <c r="C324" s="103"/>
      <c r="D324" s="96" t="s">
        <v>931</v>
      </c>
      <c r="E324" s="92">
        <v>0</v>
      </c>
      <c r="F324" s="87">
        <v>0</v>
      </c>
      <c r="H324" s="92">
        <v>0</v>
      </c>
      <c r="I324" s="92">
        <v>0</v>
      </c>
      <c r="J324" s="92">
        <v>0</v>
      </c>
      <c r="L324" s="90">
        <v>0</v>
      </c>
      <c r="M324" s="88">
        <v>0</v>
      </c>
      <c r="O324" s="98">
        <v>0</v>
      </c>
      <c r="P324" s="91">
        <v>0</v>
      </c>
    </row>
    <row r="325" spans="1:16">
      <c r="A325" s="105" t="s">
        <v>420</v>
      </c>
      <c r="B325" s="98" t="s">
        <v>421</v>
      </c>
      <c r="C325" s="103" t="s">
        <v>823</v>
      </c>
      <c r="D325" s="96" t="s">
        <v>824</v>
      </c>
      <c r="E325" s="92">
        <v>128796</v>
      </c>
      <c r="F325" s="87">
        <v>106514</v>
      </c>
      <c r="H325" s="92">
        <v>8598.77</v>
      </c>
      <c r="I325" s="88">
        <v>17079.428571428572</v>
      </c>
      <c r="J325" s="89">
        <v>-8480.658571428572</v>
      </c>
      <c r="L325" s="90">
        <v>258</v>
      </c>
      <c r="M325" s="88">
        <v>17079.428571428572</v>
      </c>
      <c r="O325" s="98">
        <v>31</v>
      </c>
      <c r="P325" s="91">
        <v>8598.77</v>
      </c>
    </row>
    <row r="326" spans="1:16">
      <c r="A326" s="105" t="s">
        <v>420</v>
      </c>
      <c r="B326" s="98" t="s">
        <v>421</v>
      </c>
      <c r="C326" s="103" t="s">
        <v>825</v>
      </c>
      <c r="D326" s="96" t="s">
        <v>826</v>
      </c>
      <c r="E326" s="92">
        <v>128796</v>
      </c>
      <c r="F326" s="87">
        <v>106514</v>
      </c>
      <c r="H326" s="92">
        <v>2496.42</v>
      </c>
      <c r="I326" s="88">
        <v>4766.352159468438</v>
      </c>
      <c r="J326" s="89">
        <v>-2269.9321594684379</v>
      </c>
      <c r="L326" s="90">
        <v>72</v>
      </c>
      <c r="M326" s="88">
        <v>4766.352159468438</v>
      </c>
      <c r="O326" s="98">
        <v>9</v>
      </c>
      <c r="P326" s="91">
        <v>2496.42</v>
      </c>
    </row>
    <row r="327" spans="1:16">
      <c r="A327" s="105" t="s">
        <v>420</v>
      </c>
      <c r="B327" s="98" t="s">
        <v>421</v>
      </c>
      <c r="C327" s="103" t="s">
        <v>821</v>
      </c>
      <c r="D327" s="96" t="s">
        <v>822</v>
      </c>
      <c r="E327" s="92">
        <v>128796</v>
      </c>
      <c r="F327" s="87">
        <v>106514</v>
      </c>
      <c r="H327" s="92">
        <v>12204.71</v>
      </c>
      <c r="I327" s="88">
        <v>18006.219269102989</v>
      </c>
      <c r="J327" s="89">
        <v>-5801.5092691029895</v>
      </c>
      <c r="L327" s="90">
        <v>272</v>
      </c>
      <c r="M327" s="88">
        <v>18006.219269102989</v>
      </c>
      <c r="O327" s="98">
        <v>44</v>
      </c>
      <c r="P327" s="91">
        <v>12204.71</v>
      </c>
    </row>
    <row r="328" spans="1:16">
      <c r="A328" s="106" t="s">
        <v>422</v>
      </c>
      <c r="B328" s="107" t="s">
        <v>423</v>
      </c>
      <c r="C328" s="103"/>
      <c r="D328" s="96" t="s">
        <v>931</v>
      </c>
      <c r="E328" s="92">
        <v>0</v>
      </c>
      <c r="F328" s="87">
        <v>0</v>
      </c>
      <c r="H328" s="92">
        <v>0</v>
      </c>
      <c r="I328" s="92">
        <v>0</v>
      </c>
      <c r="J328" s="92">
        <v>0</v>
      </c>
      <c r="L328" s="90">
        <v>0</v>
      </c>
      <c r="M328" s="88">
        <v>0</v>
      </c>
      <c r="O328" s="98">
        <v>0</v>
      </c>
      <c r="P328" s="91">
        <v>0</v>
      </c>
    </row>
    <row r="329" spans="1:16">
      <c r="A329" s="106" t="s">
        <v>424</v>
      </c>
      <c r="B329" s="107" t="s">
        <v>425</v>
      </c>
      <c r="C329" s="103"/>
      <c r="D329" s="96" t="s">
        <v>931</v>
      </c>
      <c r="E329" s="92">
        <v>0</v>
      </c>
      <c r="F329" s="87">
        <v>0</v>
      </c>
      <c r="H329" s="92">
        <v>0</v>
      </c>
      <c r="I329" s="92">
        <v>0</v>
      </c>
      <c r="J329" s="92">
        <v>0</v>
      </c>
      <c r="L329" s="90">
        <v>0</v>
      </c>
      <c r="M329" s="88">
        <v>0</v>
      </c>
      <c r="O329" s="98">
        <v>0</v>
      </c>
      <c r="P329" s="91">
        <v>0</v>
      </c>
    </row>
    <row r="330" spans="1:16">
      <c r="A330" s="106" t="s">
        <v>426</v>
      </c>
      <c r="B330" s="107" t="s">
        <v>427</v>
      </c>
      <c r="C330" s="103"/>
      <c r="D330" s="96" t="s">
        <v>931</v>
      </c>
      <c r="E330" s="92">
        <v>0</v>
      </c>
      <c r="F330" s="87">
        <v>0</v>
      </c>
      <c r="H330" s="92">
        <v>0</v>
      </c>
      <c r="I330" s="92">
        <v>0</v>
      </c>
      <c r="J330" s="92">
        <v>0</v>
      </c>
      <c r="L330" s="90">
        <v>0</v>
      </c>
      <c r="M330" s="88">
        <v>0</v>
      </c>
      <c r="O330" s="98">
        <v>0</v>
      </c>
      <c r="P330" s="91">
        <v>0</v>
      </c>
    </row>
    <row r="331" spans="1:16">
      <c r="A331" s="106" t="s">
        <v>428</v>
      </c>
      <c r="B331" s="107" t="s">
        <v>429</v>
      </c>
      <c r="C331" s="103"/>
      <c r="D331" s="96" t="s">
        <v>931</v>
      </c>
      <c r="E331" s="92">
        <v>0</v>
      </c>
      <c r="F331" s="87">
        <v>0</v>
      </c>
      <c r="H331" s="92">
        <v>0</v>
      </c>
      <c r="I331" s="92">
        <v>0</v>
      </c>
      <c r="J331" s="92">
        <v>0</v>
      </c>
      <c r="L331" s="90">
        <v>0</v>
      </c>
      <c r="M331" s="88">
        <v>0</v>
      </c>
      <c r="O331" s="98">
        <v>0</v>
      </c>
      <c r="P331" s="91">
        <v>0</v>
      </c>
    </row>
    <row r="332" spans="1:16">
      <c r="A332" s="106" t="s">
        <v>430</v>
      </c>
      <c r="B332" s="107" t="s">
        <v>431</v>
      </c>
      <c r="C332" s="103"/>
      <c r="D332" s="96" t="s">
        <v>931</v>
      </c>
      <c r="E332" s="92">
        <v>0</v>
      </c>
      <c r="F332" s="87">
        <v>0</v>
      </c>
      <c r="H332" s="92">
        <v>0</v>
      </c>
      <c r="I332" s="92">
        <v>0</v>
      </c>
      <c r="J332" s="92">
        <v>0</v>
      </c>
      <c r="L332" s="90">
        <v>0</v>
      </c>
      <c r="M332" s="88">
        <v>0</v>
      </c>
      <c r="O332" s="98">
        <v>0</v>
      </c>
      <c r="P332" s="91">
        <v>0</v>
      </c>
    </row>
    <row r="333" spans="1:16">
      <c r="A333" s="106" t="s">
        <v>432</v>
      </c>
      <c r="B333" s="107" t="s">
        <v>433</v>
      </c>
      <c r="C333" s="103"/>
      <c r="D333" s="96" t="s">
        <v>931</v>
      </c>
      <c r="E333" s="92">
        <v>0</v>
      </c>
      <c r="F333" s="87">
        <v>0</v>
      </c>
      <c r="H333" s="92">
        <v>0</v>
      </c>
      <c r="I333" s="92">
        <v>0</v>
      </c>
      <c r="J333" s="92">
        <v>0</v>
      </c>
      <c r="L333" s="90">
        <v>0</v>
      </c>
      <c r="M333" s="88">
        <v>0</v>
      </c>
      <c r="O333" s="98">
        <v>0</v>
      </c>
      <c r="P333" s="91">
        <v>0</v>
      </c>
    </row>
    <row r="334" spans="1:16">
      <c r="A334" s="105" t="s">
        <v>434</v>
      </c>
      <c r="B334" s="98" t="s">
        <v>435</v>
      </c>
      <c r="C334" s="103" t="s">
        <v>830</v>
      </c>
      <c r="D334" s="96" t="s">
        <v>831</v>
      </c>
      <c r="E334" s="92">
        <v>1110047</v>
      </c>
      <c r="F334" s="87">
        <v>918005</v>
      </c>
      <c r="H334" s="92">
        <v>0</v>
      </c>
      <c r="I334" s="88">
        <v>17107.398843930638</v>
      </c>
      <c r="J334" s="89">
        <v>-17107.398843930638</v>
      </c>
      <c r="L334" s="90">
        <v>65</v>
      </c>
      <c r="M334" s="88">
        <v>17107.398843930638</v>
      </c>
      <c r="O334" s="98">
        <v>0</v>
      </c>
      <c r="P334" s="91">
        <v>0</v>
      </c>
    </row>
    <row r="335" spans="1:16">
      <c r="A335" s="105" t="s">
        <v>434</v>
      </c>
      <c r="B335" s="98" t="s">
        <v>435</v>
      </c>
      <c r="C335" s="103" t="s">
        <v>827</v>
      </c>
      <c r="D335" s="96" t="s">
        <v>521</v>
      </c>
      <c r="E335" s="92">
        <v>1110047</v>
      </c>
      <c r="F335" s="87">
        <v>918005</v>
      </c>
      <c r="H335" s="92">
        <v>10561.89</v>
      </c>
      <c r="I335" s="88">
        <v>27898.219653179192</v>
      </c>
      <c r="J335" s="89">
        <v>-17336.329653179193</v>
      </c>
      <c r="L335" s="90">
        <v>106</v>
      </c>
      <c r="M335" s="88">
        <v>27898.219653179192</v>
      </c>
      <c r="O335" s="98">
        <v>24</v>
      </c>
      <c r="P335" s="91">
        <v>10561.89</v>
      </c>
    </row>
    <row r="336" spans="1:16">
      <c r="A336" s="105" t="s">
        <v>434</v>
      </c>
      <c r="B336" s="98" t="s">
        <v>435</v>
      </c>
      <c r="C336" s="103" t="s">
        <v>828</v>
      </c>
      <c r="D336" s="96" t="s">
        <v>829</v>
      </c>
      <c r="E336" s="92">
        <v>1110047</v>
      </c>
      <c r="F336" s="87">
        <v>918005</v>
      </c>
      <c r="H336" s="92">
        <v>0</v>
      </c>
      <c r="I336" s="88">
        <v>526.38150289017346</v>
      </c>
      <c r="J336" s="89">
        <v>-526.38150289017346</v>
      </c>
      <c r="L336" s="90">
        <v>2</v>
      </c>
      <c r="M336" s="88">
        <v>526.38150289017346</v>
      </c>
      <c r="O336" s="98">
        <v>0</v>
      </c>
      <c r="P336" s="91">
        <v>0</v>
      </c>
    </row>
    <row r="337" spans="1:16">
      <c r="A337" s="106" t="s">
        <v>436</v>
      </c>
      <c r="B337" s="107" t="s">
        <v>437</v>
      </c>
      <c r="C337" s="103"/>
      <c r="D337" s="96" t="s">
        <v>931</v>
      </c>
      <c r="E337" s="92">
        <v>0</v>
      </c>
      <c r="F337" s="87">
        <v>0</v>
      </c>
      <c r="H337" s="92">
        <v>0</v>
      </c>
      <c r="I337" s="92">
        <v>0</v>
      </c>
      <c r="J337" s="92">
        <v>0</v>
      </c>
      <c r="L337" s="90">
        <v>0</v>
      </c>
      <c r="M337" s="88">
        <v>0</v>
      </c>
      <c r="O337" s="98">
        <v>0</v>
      </c>
      <c r="P337" s="91">
        <v>0</v>
      </c>
    </row>
    <row r="338" spans="1:16">
      <c r="A338" s="105" t="s">
        <v>438</v>
      </c>
      <c r="B338" s="98" t="s">
        <v>439</v>
      </c>
      <c r="C338" s="103" t="s">
        <v>834</v>
      </c>
      <c r="D338" s="96" t="s">
        <v>758</v>
      </c>
      <c r="E338" s="92">
        <v>121646</v>
      </c>
      <c r="F338" s="87">
        <v>100601</v>
      </c>
      <c r="H338" s="92">
        <v>1700.29</v>
      </c>
      <c r="I338" s="88">
        <v>2405.0783582089553</v>
      </c>
      <c r="J338" s="89">
        <v>-704.78835820895529</v>
      </c>
      <c r="L338" s="90">
        <v>41</v>
      </c>
      <c r="M338" s="88">
        <v>2405.0783582089553</v>
      </c>
      <c r="O338" s="98">
        <v>6</v>
      </c>
      <c r="P338" s="91">
        <v>1700.29</v>
      </c>
    </row>
    <row r="339" spans="1:16">
      <c r="A339" s="105" t="s">
        <v>438</v>
      </c>
      <c r="B339" s="98" t="s">
        <v>439</v>
      </c>
      <c r="C339" s="103" t="s">
        <v>832</v>
      </c>
      <c r="D339" s="96" t="s">
        <v>833</v>
      </c>
      <c r="E339" s="92">
        <v>121646</v>
      </c>
      <c r="F339" s="87">
        <v>100601</v>
      </c>
      <c r="H339" s="92">
        <v>6801.18</v>
      </c>
      <c r="I339" s="88">
        <v>10441.559701492537</v>
      </c>
      <c r="J339" s="89">
        <v>-3640.3797014925367</v>
      </c>
      <c r="L339" s="90">
        <v>178</v>
      </c>
      <c r="M339" s="88">
        <v>10441.559701492537</v>
      </c>
      <c r="O339" s="98">
        <v>24</v>
      </c>
      <c r="P339" s="91">
        <v>6801.18</v>
      </c>
    </row>
    <row r="340" spans="1:16">
      <c r="A340" s="105" t="s">
        <v>438</v>
      </c>
      <c r="B340" s="98" t="s">
        <v>439</v>
      </c>
      <c r="C340" s="103" t="s">
        <v>835</v>
      </c>
      <c r="D340" s="96" t="s">
        <v>836</v>
      </c>
      <c r="E340" s="92">
        <v>121646</v>
      </c>
      <c r="F340" s="87">
        <v>100601</v>
      </c>
      <c r="H340" s="92">
        <v>850.15</v>
      </c>
      <c r="I340" s="88">
        <v>2874.3619402985073</v>
      </c>
      <c r="J340" s="89">
        <v>-2024.2119402985072</v>
      </c>
      <c r="L340" s="90">
        <v>49</v>
      </c>
      <c r="M340" s="88">
        <v>2874.3619402985073</v>
      </c>
      <c r="O340" s="98">
        <v>3</v>
      </c>
      <c r="P340" s="91">
        <v>850.15</v>
      </c>
    </row>
    <row r="341" spans="1:16">
      <c r="A341" s="105" t="s">
        <v>440</v>
      </c>
      <c r="B341" s="98" t="s">
        <v>441</v>
      </c>
      <c r="C341" s="103" t="s">
        <v>838</v>
      </c>
      <c r="D341" s="96" t="s">
        <v>839</v>
      </c>
      <c r="E341" s="92">
        <v>77410</v>
      </c>
      <c r="F341" s="87">
        <v>64018</v>
      </c>
      <c r="H341" s="92">
        <v>3863.14</v>
      </c>
      <c r="I341" s="88">
        <v>10278.65868263473</v>
      </c>
      <c r="J341" s="89">
        <v>-6415.5186826347308</v>
      </c>
      <c r="L341" s="90">
        <v>92</v>
      </c>
      <c r="M341" s="88">
        <v>10278.65868263473</v>
      </c>
      <c r="O341" s="98">
        <v>14</v>
      </c>
      <c r="P341" s="91">
        <v>3863.14</v>
      </c>
    </row>
    <row r="342" spans="1:16">
      <c r="A342" s="105" t="s">
        <v>440</v>
      </c>
      <c r="B342" s="98" t="s">
        <v>441</v>
      </c>
      <c r="C342" s="103" t="s">
        <v>837</v>
      </c>
      <c r="D342" s="96" t="s">
        <v>677</v>
      </c>
      <c r="E342" s="92">
        <v>77410</v>
      </c>
      <c r="F342" s="87">
        <v>64018</v>
      </c>
      <c r="H342" s="92">
        <v>5518.77</v>
      </c>
      <c r="I342" s="88">
        <v>8379.3413173652698</v>
      </c>
      <c r="J342" s="89">
        <v>-2860.5713173652694</v>
      </c>
      <c r="L342" s="90">
        <v>75</v>
      </c>
      <c r="M342" s="88">
        <v>8379.3413173652698</v>
      </c>
      <c r="O342" s="98">
        <v>20</v>
      </c>
      <c r="P342" s="91">
        <v>5518.77</v>
      </c>
    </row>
    <row r="343" spans="1:16">
      <c r="A343" s="106" t="s">
        <v>442</v>
      </c>
      <c r="B343" s="107" t="s">
        <v>443</v>
      </c>
      <c r="C343" s="103"/>
      <c r="D343" s="96" t="s">
        <v>931</v>
      </c>
      <c r="E343" s="92">
        <v>0</v>
      </c>
      <c r="F343" s="87">
        <v>0</v>
      </c>
      <c r="H343" s="92">
        <v>0</v>
      </c>
      <c r="I343" s="92">
        <v>0</v>
      </c>
      <c r="J343" s="92">
        <v>0</v>
      </c>
      <c r="L343" s="90">
        <v>0</v>
      </c>
      <c r="M343" s="88">
        <v>0</v>
      </c>
      <c r="O343" s="98">
        <v>0</v>
      </c>
      <c r="P343" s="91">
        <v>0</v>
      </c>
    </row>
    <row r="344" spans="1:16">
      <c r="A344" s="106" t="s">
        <v>444</v>
      </c>
      <c r="B344" s="107" t="s">
        <v>445</v>
      </c>
      <c r="C344" s="103"/>
      <c r="D344" s="96" t="s">
        <v>931</v>
      </c>
      <c r="E344" s="92">
        <v>0</v>
      </c>
      <c r="F344" s="87">
        <v>0</v>
      </c>
      <c r="H344" s="92">
        <v>0</v>
      </c>
      <c r="I344" s="92">
        <v>0</v>
      </c>
      <c r="J344" s="92">
        <v>0</v>
      </c>
      <c r="L344" s="90">
        <v>0</v>
      </c>
      <c r="M344" s="88">
        <v>0</v>
      </c>
      <c r="O344" s="98">
        <v>0</v>
      </c>
      <c r="P344" s="91">
        <v>0</v>
      </c>
    </row>
    <row r="345" spans="1:16">
      <c r="A345" s="106" t="s">
        <v>446</v>
      </c>
      <c r="B345" s="107" t="s">
        <v>447</v>
      </c>
      <c r="C345" s="103"/>
      <c r="D345" s="96" t="s">
        <v>931</v>
      </c>
      <c r="E345" s="92">
        <v>0</v>
      </c>
      <c r="F345" s="87">
        <v>0</v>
      </c>
      <c r="H345" s="92">
        <v>0</v>
      </c>
      <c r="I345" s="92">
        <v>0</v>
      </c>
      <c r="J345" s="92">
        <v>0</v>
      </c>
      <c r="L345" s="90">
        <v>0</v>
      </c>
      <c r="M345" s="88">
        <v>0</v>
      </c>
      <c r="O345" s="98">
        <v>0</v>
      </c>
      <c r="P345" s="91">
        <v>0</v>
      </c>
    </row>
    <row r="346" spans="1:16">
      <c r="A346" s="106" t="s">
        <v>448</v>
      </c>
      <c r="B346" s="107" t="s">
        <v>449</v>
      </c>
      <c r="C346" s="103"/>
      <c r="D346" s="96" t="s">
        <v>931</v>
      </c>
      <c r="E346" s="92">
        <v>0</v>
      </c>
      <c r="F346" s="87">
        <v>0</v>
      </c>
      <c r="H346" s="92">
        <v>0</v>
      </c>
      <c r="I346" s="92">
        <v>0</v>
      </c>
      <c r="J346" s="92">
        <v>0</v>
      </c>
      <c r="L346" s="90">
        <v>0</v>
      </c>
      <c r="M346" s="88">
        <v>0</v>
      </c>
      <c r="O346" s="98">
        <v>0</v>
      </c>
      <c r="P346" s="91">
        <v>0</v>
      </c>
    </row>
    <row r="347" spans="1:16">
      <c r="A347" s="106" t="s">
        <v>450</v>
      </c>
      <c r="B347" s="107" t="s">
        <v>451</v>
      </c>
      <c r="C347" s="103"/>
      <c r="D347" s="96" t="s">
        <v>931</v>
      </c>
      <c r="E347" s="92">
        <v>0</v>
      </c>
      <c r="F347" s="87">
        <v>0</v>
      </c>
      <c r="H347" s="92">
        <v>0</v>
      </c>
      <c r="I347" s="92">
        <v>0</v>
      </c>
      <c r="J347" s="92">
        <v>0</v>
      </c>
      <c r="L347" s="90">
        <v>0</v>
      </c>
      <c r="M347" s="88">
        <v>0</v>
      </c>
      <c r="O347" s="98">
        <v>0</v>
      </c>
      <c r="P347" s="91">
        <v>0</v>
      </c>
    </row>
    <row r="348" spans="1:16">
      <c r="A348" s="106" t="s">
        <v>452</v>
      </c>
      <c r="B348" s="107" t="s">
        <v>453</v>
      </c>
      <c r="C348" s="103"/>
      <c r="D348" s="96" t="s">
        <v>931</v>
      </c>
      <c r="E348" s="92">
        <v>0</v>
      </c>
      <c r="F348" s="87">
        <v>0</v>
      </c>
      <c r="H348" s="92">
        <v>0</v>
      </c>
      <c r="I348" s="92">
        <v>0</v>
      </c>
      <c r="J348" s="92">
        <v>0</v>
      </c>
      <c r="L348" s="90">
        <v>0</v>
      </c>
      <c r="M348" s="88">
        <v>0</v>
      </c>
      <c r="O348" s="98">
        <v>0</v>
      </c>
      <c r="P348" s="91">
        <v>0</v>
      </c>
    </row>
    <row r="349" spans="1:16">
      <c r="A349" s="105" t="s">
        <v>454</v>
      </c>
      <c r="B349" s="98" t="s">
        <v>455</v>
      </c>
      <c r="C349" s="103" t="s">
        <v>840</v>
      </c>
      <c r="D349" s="96" t="s">
        <v>841</v>
      </c>
      <c r="E349" s="92">
        <v>43863</v>
      </c>
      <c r="F349" s="87">
        <v>36275</v>
      </c>
      <c r="H349" s="92">
        <v>7315.87</v>
      </c>
      <c r="I349" s="88">
        <v>6880</v>
      </c>
      <c r="J349" s="89">
        <v>435.86999999999989</v>
      </c>
      <c r="L349" s="90">
        <v>55</v>
      </c>
      <c r="M349" s="88">
        <v>6880</v>
      </c>
      <c r="O349" s="98">
        <v>24</v>
      </c>
      <c r="P349" s="91">
        <v>7315.87</v>
      </c>
    </row>
    <row r="350" spans="1:16">
      <c r="A350" s="106" t="s">
        <v>456</v>
      </c>
      <c r="B350" s="107" t="s">
        <v>457</v>
      </c>
      <c r="C350" s="103"/>
      <c r="D350" s="96" t="s">
        <v>931</v>
      </c>
      <c r="E350" s="92">
        <v>0</v>
      </c>
      <c r="F350" s="87">
        <v>0</v>
      </c>
      <c r="H350" s="92">
        <v>0</v>
      </c>
      <c r="I350" s="92">
        <v>0</v>
      </c>
      <c r="J350" s="92">
        <v>0</v>
      </c>
      <c r="L350" s="90">
        <v>0</v>
      </c>
      <c r="M350" s="88">
        <v>0</v>
      </c>
      <c r="O350" s="98">
        <v>0</v>
      </c>
      <c r="P350" s="91">
        <v>0</v>
      </c>
    </row>
    <row r="351" spans="1:16">
      <c r="A351" s="106" t="s">
        <v>458</v>
      </c>
      <c r="B351" s="107" t="s">
        <v>459</v>
      </c>
      <c r="C351" s="103"/>
      <c r="D351" s="96" t="s">
        <v>931</v>
      </c>
      <c r="E351" s="92">
        <v>0</v>
      </c>
      <c r="F351" s="87">
        <v>0</v>
      </c>
      <c r="H351" s="92">
        <v>0</v>
      </c>
      <c r="I351" s="92">
        <v>0</v>
      </c>
      <c r="J351" s="92">
        <v>0</v>
      </c>
      <c r="L351" s="90">
        <v>0</v>
      </c>
      <c r="M351" s="88">
        <v>0</v>
      </c>
      <c r="O351" s="98">
        <v>0</v>
      </c>
      <c r="P351" s="91">
        <v>0</v>
      </c>
    </row>
    <row r="352" spans="1:16">
      <c r="A352" s="106" t="s">
        <v>460</v>
      </c>
      <c r="B352" s="107" t="s">
        <v>461</v>
      </c>
      <c r="C352" s="103"/>
      <c r="D352" s="96" t="s">
        <v>931</v>
      </c>
      <c r="E352" s="92">
        <v>0</v>
      </c>
      <c r="F352" s="87">
        <v>0</v>
      </c>
      <c r="H352" s="92">
        <v>0</v>
      </c>
      <c r="I352" s="92">
        <v>0</v>
      </c>
      <c r="J352" s="92">
        <v>0</v>
      </c>
      <c r="L352" s="90">
        <v>0</v>
      </c>
      <c r="M352" s="88">
        <v>0</v>
      </c>
      <c r="O352" s="98">
        <v>0</v>
      </c>
      <c r="P352" s="91">
        <v>0</v>
      </c>
    </row>
    <row r="353" spans="1:16">
      <c r="A353" s="106" t="s">
        <v>462</v>
      </c>
      <c r="B353" s="107" t="s">
        <v>463</v>
      </c>
      <c r="C353" s="103"/>
      <c r="D353" s="96" t="s">
        <v>931</v>
      </c>
      <c r="E353" s="92">
        <v>0</v>
      </c>
      <c r="F353" s="87">
        <v>0</v>
      </c>
      <c r="H353" s="92">
        <v>0</v>
      </c>
      <c r="I353" s="92">
        <v>0</v>
      </c>
      <c r="J353" s="92">
        <v>0</v>
      </c>
      <c r="L353" s="90">
        <v>0</v>
      </c>
      <c r="M353" s="88">
        <v>0</v>
      </c>
      <c r="O353" s="98">
        <v>0</v>
      </c>
      <c r="P353" s="91">
        <v>0</v>
      </c>
    </row>
    <row r="354" spans="1:16">
      <c r="A354" s="106" t="s">
        <v>464</v>
      </c>
      <c r="B354" s="107" t="s">
        <v>465</v>
      </c>
      <c r="C354" s="103"/>
      <c r="D354" s="96" t="s">
        <v>931</v>
      </c>
      <c r="E354" s="92">
        <v>0</v>
      </c>
      <c r="F354" s="87">
        <v>0</v>
      </c>
      <c r="H354" s="92">
        <v>0</v>
      </c>
      <c r="I354" s="92">
        <v>0</v>
      </c>
      <c r="J354" s="92">
        <v>0</v>
      </c>
      <c r="L354" s="90">
        <v>0</v>
      </c>
      <c r="M354" s="88">
        <v>0</v>
      </c>
      <c r="O354" s="98">
        <v>0</v>
      </c>
      <c r="P354" s="91">
        <v>0</v>
      </c>
    </row>
    <row r="355" spans="1:16">
      <c r="A355" s="106" t="s">
        <v>466</v>
      </c>
      <c r="B355" s="107" t="s">
        <v>467</v>
      </c>
      <c r="C355" s="103"/>
      <c r="D355" s="96" t="s">
        <v>931</v>
      </c>
      <c r="E355" s="92">
        <v>0</v>
      </c>
      <c r="F355" s="87">
        <v>0</v>
      </c>
      <c r="H355" s="92">
        <v>0</v>
      </c>
      <c r="I355" s="92">
        <v>0</v>
      </c>
      <c r="J355" s="92">
        <v>0</v>
      </c>
      <c r="L355" s="90">
        <v>0</v>
      </c>
      <c r="M355" s="88">
        <v>0</v>
      </c>
      <c r="O355" s="98">
        <v>0</v>
      </c>
      <c r="P355" s="91">
        <v>0</v>
      </c>
    </row>
    <row r="356" spans="1:16">
      <c r="A356" s="105" t="s">
        <v>468</v>
      </c>
      <c r="B356" s="98" t="s">
        <v>469</v>
      </c>
      <c r="C356" s="103" t="s">
        <v>842</v>
      </c>
      <c r="D356" s="96" t="s">
        <v>843</v>
      </c>
      <c r="E356" s="92">
        <v>349840</v>
      </c>
      <c r="F356" s="87">
        <v>289316</v>
      </c>
      <c r="H356" s="92">
        <v>49930.400000000001</v>
      </c>
      <c r="I356" s="88">
        <v>50508</v>
      </c>
      <c r="J356" s="89">
        <v>-577.59999999999854</v>
      </c>
      <c r="L356" s="90">
        <v>114</v>
      </c>
      <c r="M356" s="88">
        <v>50508</v>
      </c>
      <c r="O356" s="98">
        <v>107</v>
      </c>
      <c r="P356" s="91">
        <v>49930.400000000001</v>
      </c>
    </row>
    <row r="357" spans="1:16">
      <c r="A357" s="105" t="s">
        <v>470</v>
      </c>
      <c r="B357" s="98" t="s">
        <v>471</v>
      </c>
      <c r="C357" s="103" t="s">
        <v>844</v>
      </c>
      <c r="D357" s="96" t="s">
        <v>845</v>
      </c>
      <c r="E357" s="92">
        <v>120480</v>
      </c>
      <c r="F357" s="87">
        <v>99636</v>
      </c>
      <c r="H357" s="92">
        <v>8519.11</v>
      </c>
      <c r="I357" s="88">
        <v>6836</v>
      </c>
      <c r="J357" s="89">
        <v>1683.1100000000006</v>
      </c>
      <c r="L357" s="90">
        <v>40</v>
      </c>
      <c r="M357" s="88">
        <v>6836</v>
      </c>
      <c r="O357" s="98">
        <v>23</v>
      </c>
      <c r="P357" s="91">
        <v>8519.11</v>
      </c>
    </row>
    <row r="358" spans="1:16">
      <c r="A358" s="106" t="s">
        <v>472</v>
      </c>
      <c r="B358" s="107" t="s">
        <v>473</v>
      </c>
      <c r="C358" s="103"/>
      <c r="D358" s="96" t="s">
        <v>931</v>
      </c>
      <c r="E358" s="92">
        <v>0</v>
      </c>
      <c r="F358" s="87">
        <v>0</v>
      </c>
      <c r="H358" s="92">
        <v>0</v>
      </c>
      <c r="I358" s="92">
        <v>0</v>
      </c>
      <c r="J358" s="92">
        <v>0</v>
      </c>
      <c r="L358" s="90">
        <v>0</v>
      </c>
      <c r="M358" s="88">
        <v>0</v>
      </c>
      <c r="O358" s="98">
        <v>0</v>
      </c>
      <c r="P358" s="91">
        <v>0</v>
      </c>
    </row>
    <row r="359" spans="1:16">
      <c r="A359" s="106" t="s">
        <v>474</v>
      </c>
      <c r="B359" s="107" t="s">
        <v>475</v>
      </c>
      <c r="C359" s="103"/>
      <c r="D359" s="96" t="s">
        <v>931</v>
      </c>
      <c r="E359" s="92">
        <v>0</v>
      </c>
      <c r="F359" s="87">
        <v>0</v>
      </c>
      <c r="H359" s="92">
        <v>0</v>
      </c>
      <c r="I359" s="92">
        <v>0</v>
      </c>
      <c r="J359" s="92">
        <v>0</v>
      </c>
      <c r="L359" s="90">
        <v>0</v>
      </c>
      <c r="M359" s="88">
        <v>0</v>
      </c>
      <c r="O359" s="98">
        <v>0</v>
      </c>
      <c r="P359" s="91">
        <v>0</v>
      </c>
    </row>
    <row r="360" spans="1:16">
      <c r="A360" s="106" t="s">
        <v>476</v>
      </c>
      <c r="B360" s="107" t="s">
        <v>477</v>
      </c>
      <c r="C360" s="103"/>
      <c r="D360" s="96" t="s">
        <v>931</v>
      </c>
      <c r="E360" s="92">
        <v>0</v>
      </c>
      <c r="F360" s="87">
        <v>0</v>
      </c>
      <c r="H360" s="92">
        <v>0</v>
      </c>
      <c r="I360" s="92">
        <v>0</v>
      </c>
      <c r="J360" s="92">
        <v>0</v>
      </c>
      <c r="L360" s="90">
        <v>0</v>
      </c>
      <c r="M360" s="88">
        <v>0</v>
      </c>
      <c r="O360" s="98">
        <v>0</v>
      </c>
      <c r="P360" s="91">
        <v>0</v>
      </c>
    </row>
    <row r="361" spans="1:16">
      <c r="A361" s="105" t="s">
        <v>478</v>
      </c>
      <c r="B361" s="98" t="s">
        <v>479</v>
      </c>
      <c r="C361" s="103" t="s">
        <v>846</v>
      </c>
      <c r="D361" s="96" t="s">
        <v>677</v>
      </c>
      <c r="E361" s="92">
        <v>53143</v>
      </c>
      <c r="F361" s="87">
        <v>43949</v>
      </c>
      <c r="H361" s="92">
        <v>0</v>
      </c>
      <c r="I361" s="88">
        <v>3358</v>
      </c>
      <c r="J361" s="89">
        <v>-3358</v>
      </c>
      <c r="L361" s="90">
        <v>56</v>
      </c>
      <c r="M361" s="88">
        <v>3358</v>
      </c>
      <c r="O361" s="98">
        <v>0</v>
      </c>
      <c r="P361" s="91">
        <v>0</v>
      </c>
    </row>
    <row r="362" spans="1:16">
      <c r="A362" s="105" t="s">
        <v>480</v>
      </c>
      <c r="B362" s="98" t="s">
        <v>481</v>
      </c>
      <c r="C362" s="103" t="s">
        <v>847</v>
      </c>
      <c r="D362" s="96" t="s">
        <v>848</v>
      </c>
      <c r="E362" s="92">
        <v>115912</v>
      </c>
      <c r="F362" s="87">
        <v>95859</v>
      </c>
      <c r="H362" s="92">
        <v>2970.27</v>
      </c>
      <c r="I362" s="88">
        <v>4121</v>
      </c>
      <c r="J362" s="89">
        <v>-1150.73</v>
      </c>
      <c r="L362" s="90">
        <v>42</v>
      </c>
      <c r="M362" s="88">
        <v>4121</v>
      </c>
      <c r="O362" s="98">
        <v>11</v>
      </c>
      <c r="P362" s="91">
        <v>2970.27</v>
      </c>
    </row>
    <row r="363" spans="1:16">
      <c r="A363" s="106" t="s">
        <v>482</v>
      </c>
      <c r="B363" s="107" t="s">
        <v>483</v>
      </c>
      <c r="C363" s="103"/>
      <c r="D363" s="96" t="s">
        <v>931</v>
      </c>
      <c r="E363" s="92">
        <v>0</v>
      </c>
      <c r="F363" s="87">
        <v>0</v>
      </c>
      <c r="H363" s="92">
        <v>0</v>
      </c>
      <c r="I363" s="92">
        <v>0</v>
      </c>
      <c r="J363" s="92">
        <v>0</v>
      </c>
      <c r="L363" s="90">
        <v>0</v>
      </c>
      <c r="M363" s="88">
        <v>0</v>
      </c>
      <c r="O363" s="98">
        <v>0</v>
      </c>
      <c r="P363" s="91">
        <v>0</v>
      </c>
    </row>
    <row r="364" spans="1:16">
      <c r="A364" s="106" t="s">
        <v>484</v>
      </c>
      <c r="B364" s="107" t="s">
        <v>485</v>
      </c>
      <c r="C364" s="103"/>
      <c r="D364" s="96" t="s">
        <v>931</v>
      </c>
      <c r="E364" s="92">
        <v>0</v>
      </c>
      <c r="F364" s="87">
        <v>0</v>
      </c>
      <c r="H364" s="92">
        <v>0</v>
      </c>
      <c r="I364" s="92">
        <v>0</v>
      </c>
      <c r="J364" s="92">
        <v>0</v>
      </c>
      <c r="L364" s="90">
        <v>0</v>
      </c>
      <c r="M364" s="88">
        <v>0</v>
      </c>
      <c r="O364" s="98">
        <v>0</v>
      </c>
      <c r="P364" s="91">
        <v>0</v>
      </c>
    </row>
    <row r="365" spans="1:16">
      <c r="A365" s="106" t="s">
        <v>486</v>
      </c>
      <c r="B365" s="107" t="s">
        <v>487</v>
      </c>
      <c r="C365" s="103"/>
      <c r="D365" s="96" t="s">
        <v>931</v>
      </c>
      <c r="E365" s="92">
        <v>0</v>
      </c>
      <c r="F365" s="87">
        <v>0</v>
      </c>
      <c r="H365" s="92">
        <v>0</v>
      </c>
      <c r="I365" s="92">
        <v>0</v>
      </c>
      <c r="J365" s="92">
        <v>0</v>
      </c>
      <c r="L365" s="90">
        <v>0</v>
      </c>
      <c r="M365" s="88">
        <v>0</v>
      </c>
      <c r="O365" s="98">
        <v>0</v>
      </c>
      <c r="P365" s="91">
        <v>0</v>
      </c>
    </row>
    <row r="366" spans="1:16">
      <c r="A366" s="106" t="s">
        <v>488</v>
      </c>
      <c r="B366" s="107" t="s">
        <v>489</v>
      </c>
      <c r="C366" s="103"/>
      <c r="D366" s="96" t="s">
        <v>931</v>
      </c>
      <c r="E366" s="92">
        <v>0</v>
      </c>
      <c r="F366" s="87">
        <v>0</v>
      </c>
      <c r="H366" s="92">
        <v>0</v>
      </c>
      <c r="I366" s="92">
        <v>0</v>
      </c>
      <c r="J366" s="92">
        <v>0</v>
      </c>
      <c r="L366" s="90">
        <v>0</v>
      </c>
      <c r="M366" s="88">
        <v>0</v>
      </c>
      <c r="O366" s="98">
        <v>0</v>
      </c>
      <c r="P366" s="91">
        <v>0</v>
      </c>
    </row>
    <row r="367" spans="1:16">
      <c r="A367" s="106" t="s">
        <v>490</v>
      </c>
      <c r="B367" s="107" t="s">
        <v>491</v>
      </c>
      <c r="C367" s="103"/>
      <c r="D367" s="96" t="s">
        <v>931</v>
      </c>
      <c r="E367" s="92">
        <v>0</v>
      </c>
      <c r="F367" s="87">
        <v>0</v>
      </c>
      <c r="H367" s="92">
        <v>0</v>
      </c>
      <c r="I367" s="92">
        <v>0</v>
      </c>
      <c r="J367" s="92">
        <v>0</v>
      </c>
      <c r="L367" s="90">
        <v>0</v>
      </c>
      <c r="M367" s="88">
        <v>0</v>
      </c>
      <c r="O367" s="98">
        <v>0</v>
      </c>
      <c r="P367" s="91">
        <v>0</v>
      </c>
    </row>
    <row r="368" spans="1:16">
      <c r="A368" s="105" t="s">
        <v>492</v>
      </c>
      <c r="B368" s="98" t="s">
        <v>493</v>
      </c>
      <c r="C368" s="103" t="s">
        <v>849</v>
      </c>
      <c r="D368" s="96" t="s">
        <v>850</v>
      </c>
      <c r="E368" s="92">
        <v>239928</v>
      </c>
      <c r="F368" s="87">
        <v>198420</v>
      </c>
      <c r="H368" s="92">
        <v>13991.12</v>
      </c>
      <c r="I368" s="88">
        <v>16911.657004830919</v>
      </c>
      <c r="J368" s="89">
        <v>-2920.5370048309178</v>
      </c>
      <c r="L368" s="90">
        <v>131</v>
      </c>
      <c r="M368" s="88">
        <v>16911.657004830919</v>
      </c>
      <c r="O368" s="98">
        <v>44</v>
      </c>
      <c r="P368" s="91">
        <v>13991.12</v>
      </c>
    </row>
    <row r="369" spans="1:16">
      <c r="A369" s="105" t="s">
        <v>492</v>
      </c>
      <c r="B369" s="98" t="s">
        <v>493</v>
      </c>
      <c r="C369" s="104" t="s">
        <v>851</v>
      </c>
      <c r="D369" s="97" t="s">
        <v>691</v>
      </c>
      <c r="E369" s="93">
        <v>239928</v>
      </c>
      <c r="F369" s="87">
        <v>198420</v>
      </c>
      <c r="H369" s="93">
        <v>9221.42</v>
      </c>
      <c r="I369" s="88">
        <v>9811.3429951690832</v>
      </c>
      <c r="J369" s="89">
        <v>-589.92299516908315</v>
      </c>
      <c r="L369" s="90">
        <v>76</v>
      </c>
      <c r="M369" s="88">
        <v>9811.3429951690832</v>
      </c>
      <c r="O369" s="98">
        <v>29</v>
      </c>
      <c r="P369" s="91">
        <v>9221.42</v>
      </c>
    </row>
    <row r="370" spans="1:16">
      <c r="A370" s="106" t="s">
        <v>494</v>
      </c>
      <c r="B370" s="107" t="s">
        <v>495</v>
      </c>
      <c r="C370" s="101"/>
      <c r="D370" s="96" t="s">
        <v>931</v>
      </c>
      <c r="E370" s="92">
        <v>0</v>
      </c>
      <c r="F370" s="87">
        <v>0</v>
      </c>
      <c r="H370" s="92">
        <v>0</v>
      </c>
      <c r="I370" s="92">
        <v>0</v>
      </c>
      <c r="J370" s="92">
        <v>0</v>
      </c>
      <c r="L370" s="90">
        <v>0</v>
      </c>
      <c r="M370" s="88">
        <v>0</v>
      </c>
      <c r="O370" s="98">
        <v>0</v>
      </c>
      <c r="P370" s="91">
        <v>0</v>
      </c>
    </row>
    <row r="371" spans="1:16">
      <c r="A371" s="106" t="s">
        <v>496</v>
      </c>
      <c r="B371" s="107" t="s">
        <v>497</v>
      </c>
      <c r="C371" s="101"/>
      <c r="D371" s="96" t="s">
        <v>931</v>
      </c>
      <c r="E371" s="92">
        <v>0</v>
      </c>
      <c r="F371" s="87">
        <v>0</v>
      </c>
      <c r="H371" s="92">
        <v>0</v>
      </c>
      <c r="I371" s="92">
        <v>0</v>
      </c>
      <c r="J371" s="92">
        <v>0</v>
      </c>
      <c r="L371" s="90">
        <v>0</v>
      </c>
      <c r="M371" s="88">
        <v>0</v>
      </c>
      <c r="O371" s="98">
        <v>0</v>
      </c>
      <c r="P371" s="91">
        <v>0</v>
      </c>
    </row>
    <row r="373" spans="1:16" ht="15.75">
      <c r="A373" s="70" t="s">
        <v>882</v>
      </c>
    </row>
    <row r="374" spans="1:16">
      <c r="A374" s="72" t="s">
        <v>883</v>
      </c>
    </row>
    <row r="375" spans="1:16">
      <c r="A375" s="73" t="s">
        <v>884</v>
      </c>
    </row>
    <row r="376" spans="1:16">
      <c r="A376" s="74" t="s">
        <v>24</v>
      </c>
      <c r="B376" t="s">
        <v>25</v>
      </c>
    </row>
    <row r="377" spans="1:16">
      <c r="A377" s="73"/>
    </row>
    <row r="378" spans="1:16">
      <c r="A378" s="73" t="s">
        <v>885</v>
      </c>
    </row>
    <row r="379" spans="1:16">
      <c r="A379" s="74" t="s">
        <v>182</v>
      </c>
      <c r="B379" t="s">
        <v>183</v>
      </c>
    </row>
    <row r="380" spans="1:16">
      <c r="A380" s="74" t="s">
        <v>20</v>
      </c>
      <c r="B380" t="s">
        <v>21</v>
      </c>
    </row>
    <row r="381" spans="1:16">
      <c r="A381" s="74" t="s">
        <v>450</v>
      </c>
      <c r="B381" t="s">
        <v>451</v>
      </c>
    </row>
    <row r="382" spans="1:16">
      <c r="A382" s="74" t="s">
        <v>330</v>
      </c>
      <c r="B382" t="s">
        <v>331</v>
      </c>
    </row>
  </sheetData>
  <sortState xmlns:xlrd2="http://schemas.microsoft.com/office/spreadsheetml/2017/richdata2" ref="A13:P196">
    <sortCondition ref="A13:A196"/>
    <sortCondition ref="D13:D196"/>
  </sortState>
  <mergeCells count="19">
    <mergeCell ref="A11:A12"/>
    <mergeCell ref="B11:B12"/>
    <mergeCell ref="C11:C12"/>
    <mergeCell ref="D11:D12"/>
    <mergeCell ref="E9:F9"/>
    <mergeCell ref="H9:J9"/>
    <mergeCell ref="L9:M9"/>
    <mergeCell ref="O9:P9"/>
    <mergeCell ref="E10:F10"/>
    <mergeCell ref="H10:J10"/>
    <mergeCell ref="L10:M10"/>
    <mergeCell ref="O10:P10"/>
    <mergeCell ref="A1:J1"/>
    <mergeCell ref="A2:J2"/>
    <mergeCell ref="A3:J3"/>
    <mergeCell ref="A5:F5"/>
    <mergeCell ref="H5:I7"/>
    <mergeCell ref="B6:F6"/>
    <mergeCell ref="B7:F7"/>
  </mergeCells>
  <printOptions horizontalCentered="1"/>
  <pageMargins left="0.25" right="0.25" top="0.25" bottom="0.5" header="0.3" footer="0.3"/>
  <pageSetup scale="63"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F188"/>
  <sheetViews>
    <sheetView showGridLines="0" zoomScale="80" zoomScaleNormal="80" workbookViewId="0">
      <pane ySplit="6" topLeftCell="A7" activePane="bottomLeft" state="frozen"/>
      <selection activeCell="A7" sqref="A7:D7"/>
      <selection pane="bottomLeft" activeCell="A7" sqref="A7:D7"/>
    </sheetView>
  </sheetViews>
  <sheetFormatPr defaultColWidth="8.9296875" defaultRowHeight="13.9"/>
  <cols>
    <col min="1" max="1" width="24.06640625" style="28" customWidth="1"/>
    <col min="2" max="2" width="47.19921875" style="23" customWidth="1"/>
    <col min="3" max="3" width="50.33203125" style="23" customWidth="1"/>
    <col min="4" max="4" width="17.86328125" style="23" bestFit="1" customWidth="1"/>
    <col min="5" max="5" width="25.1328125" style="23" customWidth="1"/>
    <col min="6" max="6" width="14.19921875" style="28" customWidth="1"/>
    <col min="7" max="16384" width="8.9296875" style="23"/>
  </cols>
  <sheetData>
    <row r="1" spans="1:6" s="1" customFormat="1" ht="17.649999999999999">
      <c r="A1" s="31" t="s">
        <v>0</v>
      </c>
      <c r="B1" s="31"/>
      <c r="C1" s="31"/>
      <c r="D1" s="31"/>
      <c r="E1" s="31"/>
      <c r="F1" s="31"/>
    </row>
    <row r="2" spans="1:6" s="1" customFormat="1" ht="17.649999999999999">
      <c r="A2" s="32" t="s">
        <v>1</v>
      </c>
      <c r="B2" s="32"/>
      <c r="C2" s="32"/>
      <c r="D2" s="32"/>
      <c r="E2" s="32"/>
      <c r="F2" s="32"/>
    </row>
    <row r="3" spans="1:6" s="1" customFormat="1" ht="17.649999999999999">
      <c r="A3" s="31" t="s">
        <v>499</v>
      </c>
      <c r="B3" s="31"/>
      <c r="C3" s="31"/>
      <c r="D3" s="31"/>
      <c r="E3" s="31"/>
      <c r="F3" s="31"/>
    </row>
    <row r="5" spans="1:6" s="20" customFormat="1" ht="37.700000000000003" customHeight="1">
      <c r="A5" s="245" t="s">
        <v>500</v>
      </c>
      <c r="B5" s="246" t="s">
        <v>501</v>
      </c>
      <c r="C5" s="246" t="s">
        <v>503</v>
      </c>
      <c r="D5" s="19" t="s">
        <v>504</v>
      </c>
      <c r="E5" s="19" t="s">
        <v>505</v>
      </c>
      <c r="F5" s="246" t="s">
        <v>502</v>
      </c>
    </row>
    <row r="6" spans="1:6" ht="14.35" customHeight="1">
      <c r="A6" s="245"/>
      <c r="B6" s="246"/>
      <c r="C6" s="246"/>
      <c r="D6" s="21">
        <f>SUM(D7:D188)</f>
        <v>33739</v>
      </c>
      <c r="E6" s="22">
        <f>SUM(E7:E190)</f>
        <v>6425042.0000000009</v>
      </c>
      <c r="F6" s="246"/>
    </row>
    <row r="7" spans="1:6">
      <c r="A7" s="24" t="s">
        <v>10</v>
      </c>
      <c r="B7" s="25" t="s">
        <v>11</v>
      </c>
      <c r="C7" s="30" t="s">
        <v>507</v>
      </c>
      <c r="D7" s="26">
        <v>67</v>
      </c>
      <c r="E7" s="27">
        <v>6938</v>
      </c>
      <c r="F7" s="24" t="s">
        <v>506</v>
      </c>
    </row>
    <row r="8" spans="1:6">
      <c r="A8" s="24" t="s">
        <v>12</v>
      </c>
      <c r="B8" s="25" t="s">
        <v>13</v>
      </c>
      <c r="C8" s="30" t="s">
        <v>509</v>
      </c>
      <c r="D8" s="26">
        <v>443</v>
      </c>
      <c r="E8" s="27">
        <v>93190</v>
      </c>
      <c r="F8" s="24" t="s">
        <v>508</v>
      </c>
    </row>
    <row r="9" spans="1:6">
      <c r="A9" s="24" t="s">
        <v>14</v>
      </c>
      <c r="B9" s="25" t="s">
        <v>15</v>
      </c>
      <c r="C9" s="30" t="s">
        <v>511</v>
      </c>
      <c r="D9" s="26">
        <v>60</v>
      </c>
      <c r="E9" s="27">
        <v>3419</v>
      </c>
      <c r="F9" s="24" t="s">
        <v>510</v>
      </c>
    </row>
    <row r="10" spans="1:6">
      <c r="A10" s="24" t="s">
        <v>20</v>
      </c>
      <c r="B10" s="25" t="s">
        <v>21</v>
      </c>
      <c r="C10" s="30" t="s">
        <v>513</v>
      </c>
      <c r="D10" s="26">
        <v>72</v>
      </c>
      <c r="E10" s="27">
        <v>0</v>
      </c>
      <c r="F10" s="24" t="s">
        <v>512</v>
      </c>
    </row>
    <row r="11" spans="1:6">
      <c r="A11" s="24" t="s">
        <v>20</v>
      </c>
      <c r="B11" s="25" t="s">
        <v>21</v>
      </c>
      <c r="C11" s="30" t="s">
        <v>515</v>
      </c>
      <c r="D11" s="26">
        <v>53</v>
      </c>
      <c r="E11" s="27">
        <v>0</v>
      </c>
      <c r="F11" s="24" t="s">
        <v>514</v>
      </c>
    </row>
    <row r="12" spans="1:6">
      <c r="A12" s="24" t="s">
        <v>30</v>
      </c>
      <c r="B12" s="25" t="s">
        <v>31</v>
      </c>
      <c r="C12" s="30" t="s">
        <v>517</v>
      </c>
      <c r="D12" s="26">
        <v>99</v>
      </c>
      <c r="E12" s="27">
        <v>8654</v>
      </c>
      <c r="F12" s="24" t="s">
        <v>516</v>
      </c>
    </row>
    <row r="13" spans="1:6">
      <c r="A13" s="24" t="s">
        <v>34</v>
      </c>
      <c r="B13" s="25" t="s">
        <v>35</v>
      </c>
      <c r="C13" s="30" t="s">
        <v>519</v>
      </c>
      <c r="D13" s="26">
        <v>65</v>
      </c>
      <c r="E13" s="27">
        <v>13918</v>
      </c>
      <c r="F13" s="24" t="s">
        <v>518</v>
      </c>
    </row>
    <row r="14" spans="1:6">
      <c r="A14" s="24" t="s">
        <v>36</v>
      </c>
      <c r="B14" s="25" t="s">
        <v>37</v>
      </c>
      <c r="C14" s="30" t="s">
        <v>521</v>
      </c>
      <c r="D14" s="26">
        <v>119</v>
      </c>
      <c r="E14" s="27">
        <v>20927.073275862069</v>
      </c>
      <c r="F14" s="24" t="s">
        <v>520</v>
      </c>
    </row>
    <row r="15" spans="1:6">
      <c r="A15" s="24" t="s">
        <v>36</v>
      </c>
      <c r="B15" s="25" t="s">
        <v>37</v>
      </c>
      <c r="C15" s="30" t="s">
        <v>523</v>
      </c>
      <c r="D15" s="26">
        <v>113</v>
      </c>
      <c r="E15" s="27">
        <v>19871.926724137931</v>
      </c>
      <c r="F15" s="24" t="s">
        <v>522</v>
      </c>
    </row>
    <row r="16" spans="1:6">
      <c r="A16" s="24" t="s">
        <v>46</v>
      </c>
      <c r="B16" s="25" t="s">
        <v>47</v>
      </c>
      <c r="C16" s="30" t="s">
        <v>525</v>
      </c>
      <c r="D16" s="26">
        <v>357</v>
      </c>
      <c r="E16" s="27">
        <v>33143.671532846718</v>
      </c>
      <c r="F16" s="24" t="s">
        <v>524</v>
      </c>
    </row>
    <row r="17" spans="1:6">
      <c r="A17" s="24" t="s">
        <v>46</v>
      </c>
      <c r="B17" s="25" t="s">
        <v>47</v>
      </c>
      <c r="C17" s="30" t="s">
        <v>511</v>
      </c>
      <c r="D17" s="26">
        <v>111</v>
      </c>
      <c r="E17" s="27">
        <v>10305.175182481753</v>
      </c>
      <c r="F17" s="24" t="s">
        <v>526</v>
      </c>
    </row>
    <row r="18" spans="1:6">
      <c r="A18" s="24" t="s">
        <v>46</v>
      </c>
      <c r="B18" s="25" t="s">
        <v>47</v>
      </c>
      <c r="C18" s="30" t="s">
        <v>528</v>
      </c>
      <c r="D18" s="26">
        <v>80</v>
      </c>
      <c r="E18" s="27">
        <v>7427.1532846715327</v>
      </c>
      <c r="F18" s="24" t="s">
        <v>527</v>
      </c>
    </row>
    <row r="19" spans="1:6">
      <c r="A19" s="24" t="s">
        <v>64</v>
      </c>
      <c r="B19" s="25" t="s">
        <v>65</v>
      </c>
      <c r="C19" s="30" t="s">
        <v>530</v>
      </c>
      <c r="D19" s="26">
        <v>431</v>
      </c>
      <c r="E19" s="27">
        <v>36318</v>
      </c>
      <c r="F19" s="24" t="s">
        <v>529</v>
      </c>
    </row>
    <row r="20" spans="1:6">
      <c r="A20" s="24" t="s">
        <v>68</v>
      </c>
      <c r="B20" s="25" t="s">
        <v>69</v>
      </c>
      <c r="C20" s="30" t="s">
        <v>532</v>
      </c>
      <c r="D20" s="26">
        <v>124</v>
      </c>
      <c r="E20" s="27">
        <v>13836</v>
      </c>
      <c r="F20" s="24" t="s">
        <v>531</v>
      </c>
    </row>
    <row r="21" spans="1:6">
      <c r="A21" s="24" t="s">
        <v>78</v>
      </c>
      <c r="B21" s="25" t="s">
        <v>79</v>
      </c>
      <c r="C21" s="30" t="s">
        <v>534</v>
      </c>
      <c r="D21" s="26">
        <v>140</v>
      </c>
      <c r="E21" s="27">
        <v>10191.497005988023</v>
      </c>
      <c r="F21" s="24" t="s">
        <v>533</v>
      </c>
    </row>
    <row r="22" spans="1:6">
      <c r="A22" s="24" t="s">
        <v>78</v>
      </c>
      <c r="B22" s="25" t="s">
        <v>79</v>
      </c>
      <c r="C22" s="30" t="s">
        <v>536</v>
      </c>
      <c r="D22" s="26">
        <v>180</v>
      </c>
      <c r="E22" s="27">
        <v>13103.353293413173</v>
      </c>
      <c r="F22" s="24" t="s">
        <v>535</v>
      </c>
    </row>
    <row r="23" spans="1:6">
      <c r="A23" s="24" t="s">
        <v>78</v>
      </c>
      <c r="B23" s="25" t="s">
        <v>79</v>
      </c>
      <c r="C23" s="30" t="s">
        <v>538</v>
      </c>
      <c r="D23" s="26">
        <v>14</v>
      </c>
      <c r="E23" s="27">
        <v>1019.1497005988024</v>
      </c>
      <c r="F23" s="24" t="s">
        <v>537</v>
      </c>
    </row>
    <row r="24" spans="1:6">
      <c r="A24" s="24" t="s">
        <v>84</v>
      </c>
      <c r="B24" s="25" t="s">
        <v>85</v>
      </c>
      <c r="C24" s="30" t="s">
        <v>540</v>
      </c>
      <c r="D24" s="26">
        <v>45</v>
      </c>
      <c r="E24" s="27">
        <v>4510</v>
      </c>
      <c r="F24" s="24" t="s">
        <v>539</v>
      </c>
    </row>
    <row r="25" spans="1:6">
      <c r="A25" s="24" t="s">
        <v>90</v>
      </c>
      <c r="B25" s="25" t="s">
        <v>91</v>
      </c>
      <c r="C25" s="30" t="s">
        <v>511</v>
      </c>
      <c r="D25" s="26">
        <v>20</v>
      </c>
      <c r="E25" s="27">
        <v>2828</v>
      </c>
      <c r="F25" s="24" t="s">
        <v>541</v>
      </c>
    </row>
    <row r="26" spans="1:6">
      <c r="A26" s="24" t="s">
        <v>100</v>
      </c>
      <c r="B26" s="25" t="s">
        <v>101</v>
      </c>
      <c r="C26" s="30" t="s">
        <v>543</v>
      </c>
      <c r="D26" s="26">
        <v>17</v>
      </c>
      <c r="E26" s="27">
        <v>2026</v>
      </c>
      <c r="F26" s="24" t="s">
        <v>542</v>
      </c>
    </row>
    <row r="27" spans="1:6">
      <c r="A27" s="24" t="s">
        <v>106</v>
      </c>
      <c r="B27" s="25" t="s">
        <v>107</v>
      </c>
      <c r="C27" s="30" t="s">
        <v>545</v>
      </c>
      <c r="D27" s="26">
        <v>22</v>
      </c>
      <c r="E27" s="27">
        <v>2169</v>
      </c>
      <c r="F27" s="24" t="s">
        <v>544</v>
      </c>
    </row>
    <row r="28" spans="1:6">
      <c r="A28" s="24" t="s">
        <v>108</v>
      </c>
      <c r="B28" s="25" t="s">
        <v>109</v>
      </c>
      <c r="C28" s="30" t="s">
        <v>547</v>
      </c>
      <c r="D28" s="26">
        <v>42</v>
      </c>
      <c r="E28" s="27">
        <v>4611.833333333333</v>
      </c>
      <c r="F28" s="24" t="s">
        <v>546</v>
      </c>
    </row>
    <row r="29" spans="1:6">
      <c r="A29" s="24" t="s">
        <v>108</v>
      </c>
      <c r="B29" s="25" t="s">
        <v>109</v>
      </c>
      <c r="C29" s="30" t="s">
        <v>549</v>
      </c>
      <c r="D29" s="26">
        <v>30</v>
      </c>
      <c r="E29" s="27">
        <v>3294.1666666666665</v>
      </c>
      <c r="F29" s="24" t="s">
        <v>548</v>
      </c>
    </row>
    <row r="30" spans="1:6">
      <c r="A30" s="24" t="s">
        <v>112</v>
      </c>
      <c r="B30" s="25" t="s">
        <v>113</v>
      </c>
      <c r="C30" s="30" t="s">
        <v>551</v>
      </c>
      <c r="D30" s="26">
        <v>69</v>
      </c>
      <c r="E30" s="27">
        <v>8447.5270270270266</v>
      </c>
      <c r="F30" s="24" t="s">
        <v>550</v>
      </c>
    </row>
    <row r="31" spans="1:6">
      <c r="A31" s="24" t="s">
        <v>112</v>
      </c>
      <c r="B31" s="25" t="s">
        <v>113</v>
      </c>
      <c r="C31" s="30" t="s">
        <v>553</v>
      </c>
      <c r="D31" s="26">
        <v>375</v>
      </c>
      <c r="E31" s="27">
        <v>45910.472972972973</v>
      </c>
      <c r="F31" s="24" t="s">
        <v>552</v>
      </c>
    </row>
    <row r="32" spans="1:6">
      <c r="A32" s="24" t="s">
        <v>130</v>
      </c>
      <c r="B32" s="25" t="s">
        <v>131</v>
      </c>
      <c r="C32" s="30" t="s">
        <v>555</v>
      </c>
      <c r="D32" s="26">
        <v>150</v>
      </c>
      <c r="E32" s="27">
        <v>35733</v>
      </c>
      <c r="F32" s="24" t="s">
        <v>554</v>
      </c>
    </row>
    <row r="33" spans="1:6">
      <c r="A33" s="24" t="s">
        <v>134</v>
      </c>
      <c r="B33" s="25" t="s">
        <v>135</v>
      </c>
      <c r="C33" s="30" t="s">
        <v>557</v>
      </c>
      <c r="D33" s="26">
        <v>2</v>
      </c>
      <c r="E33" s="27">
        <v>309.29411764705884</v>
      </c>
      <c r="F33" s="24" t="s">
        <v>556</v>
      </c>
    </row>
    <row r="34" spans="1:6">
      <c r="A34" s="24" t="s">
        <v>134</v>
      </c>
      <c r="B34" s="25" t="s">
        <v>135</v>
      </c>
      <c r="C34" s="30" t="s">
        <v>559</v>
      </c>
      <c r="D34" s="26">
        <v>1</v>
      </c>
      <c r="E34" s="27">
        <v>154.64705882352942</v>
      </c>
      <c r="F34" s="24" t="s">
        <v>558</v>
      </c>
    </row>
    <row r="35" spans="1:6">
      <c r="A35" s="24" t="s">
        <v>134</v>
      </c>
      <c r="B35" s="25" t="s">
        <v>135</v>
      </c>
      <c r="C35" s="30" t="s">
        <v>561</v>
      </c>
      <c r="D35" s="26">
        <v>0</v>
      </c>
      <c r="E35" s="27">
        <v>0</v>
      </c>
      <c r="F35" s="24" t="s">
        <v>560</v>
      </c>
    </row>
    <row r="36" spans="1:6">
      <c r="A36" s="24" t="s">
        <v>134</v>
      </c>
      <c r="B36" s="25" t="s">
        <v>135</v>
      </c>
      <c r="C36" s="30" t="s">
        <v>563</v>
      </c>
      <c r="D36" s="26">
        <v>14</v>
      </c>
      <c r="E36" s="27">
        <v>2165.0588235294117</v>
      </c>
      <c r="F36" s="24" t="s">
        <v>562</v>
      </c>
    </row>
    <row r="37" spans="1:6">
      <c r="A37" s="24" t="s">
        <v>158</v>
      </c>
      <c r="B37" s="25" t="s">
        <v>159</v>
      </c>
      <c r="C37" s="30" t="s">
        <v>565</v>
      </c>
      <c r="D37" s="26">
        <v>179</v>
      </c>
      <c r="E37" s="27">
        <v>34264.99649122807</v>
      </c>
      <c r="F37" s="24" t="s">
        <v>564</v>
      </c>
    </row>
    <row r="38" spans="1:6">
      <c r="A38" s="24" t="s">
        <v>158</v>
      </c>
      <c r="B38" s="25" t="s">
        <v>159</v>
      </c>
      <c r="C38" s="30" t="s">
        <v>567</v>
      </c>
      <c r="D38" s="26">
        <v>136</v>
      </c>
      <c r="E38" s="27">
        <v>26033.740350877193</v>
      </c>
      <c r="F38" s="24" t="s">
        <v>566</v>
      </c>
    </row>
    <row r="39" spans="1:6">
      <c r="A39" s="24" t="s">
        <v>158</v>
      </c>
      <c r="B39" s="25" t="s">
        <v>159</v>
      </c>
      <c r="C39" s="30" t="s">
        <v>569</v>
      </c>
      <c r="D39" s="26">
        <v>255</v>
      </c>
      <c r="E39" s="27">
        <v>48813.263157894733</v>
      </c>
      <c r="F39" s="24" t="s">
        <v>568</v>
      </c>
    </row>
    <row r="40" spans="1:6">
      <c r="A40" s="24" t="s">
        <v>166</v>
      </c>
      <c r="B40" s="25" t="s">
        <v>167</v>
      </c>
      <c r="C40" s="30" t="s">
        <v>571</v>
      </c>
      <c r="D40" s="26">
        <v>75</v>
      </c>
      <c r="E40" s="27">
        <v>29029.87817967157</v>
      </c>
      <c r="F40" s="24" t="s">
        <v>570</v>
      </c>
    </row>
    <row r="41" spans="1:6">
      <c r="A41" s="24" t="s">
        <v>166</v>
      </c>
      <c r="B41" s="25" t="s">
        <v>167</v>
      </c>
      <c r="C41" s="30" t="s">
        <v>573</v>
      </c>
      <c r="D41" s="26">
        <v>384</v>
      </c>
      <c r="E41" s="27">
        <v>148632.97627991845</v>
      </c>
      <c r="F41" s="24" t="s">
        <v>572</v>
      </c>
    </row>
    <row r="42" spans="1:6">
      <c r="A42" s="24" t="s">
        <v>166</v>
      </c>
      <c r="B42" s="25" t="s">
        <v>167</v>
      </c>
      <c r="C42" s="30" t="s">
        <v>575</v>
      </c>
      <c r="D42" s="26">
        <v>113</v>
      </c>
      <c r="E42" s="27">
        <v>43738.349790705164</v>
      </c>
      <c r="F42" s="24" t="s">
        <v>574</v>
      </c>
    </row>
    <row r="43" spans="1:6">
      <c r="A43" s="24" t="s">
        <v>166</v>
      </c>
      <c r="B43" s="25" t="s">
        <v>167</v>
      </c>
      <c r="C43" s="30" t="s">
        <v>577</v>
      </c>
      <c r="D43" s="26">
        <v>149</v>
      </c>
      <c r="E43" s="27">
        <v>57672.691316947523</v>
      </c>
      <c r="F43" s="24" t="s">
        <v>576</v>
      </c>
    </row>
    <row r="44" spans="1:6">
      <c r="A44" s="24" t="s">
        <v>166</v>
      </c>
      <c r="B44" s="25" t="s">
        <v>167</v>
      </c>
      <c r="C44" s="30" t="s">
        <v>579</v>
      </c>
      <c r="D44" s="26">
        <v>338</v>
      </c>
      <c r="E44" s="27">
        <v>130827.98432971988</v>
      </c>
      <c r="F44" s="24" t="s">
        <v>578</v>
      </c>
    </row>
    <row r="45" spans="1:6">
      <c r="A45" s="24" t="s">
        <v>166</v>
      </c>
      <c r="B45" s="25" t="s">
        <v>167</v>
      </c>
      <c r="C45" s="30" t="s">
        <v>581</v>
      </c>
      <c r="D45" s="26">
        <v>70</v>
      </c>
      <c r="E45" s="27">
        <v>27094.552967693464</v>
      </c>
      <c r="F45" s="24" t="s">
        <v>580</v>
      </c>
    </row>
    <row r="46" spans="1:6">
      <c r="A46" s="24" t="s">
        <v>166</v>
      </c>
      <c r="B46" s="25" t="s">
        <v>167</v>
      </c>
      <c r="C46" s="30" t="s">
        <v>583</v>
      </c>
      <c r="D46" s="26">
        <v>68</v>
      </c>
      <c r="E46" s="27">
        <v>26320.422882902225</v>
      </c>
      <c r="F46" s="24" t="s">
        <v>582</v>
      </c>
    </row>
    <row r="47" spans="1:6">
      <c r="A47" s="24" t="s">
        <v>166</v>
      </c>
      <c r="B47" s="25" t="s">
        <v>167</v>
      </c>
      <c r="C47" s="30" t="s">
        <v>585</v>
      </c>
      <c r="D47" s="26">
        <v>337</v>
      </c>
      <c r="E47" s="27">
        <v>130440.91928732426</v>
      </c>
      <c r="F47" s="24" t="s">
        <v>584</v>
      </c>
    </row>
    <row r="48" spans="1:6">
      <c r="A48" s="24" t="s">
        <v>166</v>
      </c>
      <c r="B48" s="25" t="s">
        <v>167</v>
      </c>
      <c r="C48" s="30" t="s">
        <v>587</v>
      </c>
      <c r="D48" s="26">
        <v>233</v>
      </c>
      <c r="E48" s="27">
        <v>90186.154878179674</v>
      </c>
      <c r="F48" s="24" t="s">
        <v>586</v>
      </c>
    </row>
    <row r="49" spans="1:6">
      <c r="A49" s="24" t="s">
        <v>166</v>
      </c>
      <c r="B49" s="25" t="s">
        <v>167</v>
      </c>
      <c r="C49" s="30" t="s">
        <v>589</v>
      </c>
      <c r="D49" s="26">
        <v>22</v>
      </c>
      <c r="E49" s="27">
        <v>8515.4309327036608</v>
      </c>
      <c r="F49" s="24" t="s">
        <v>588</v>
      </c>
    </row>
    <row r="50" spans="1:6">
      <c r="A50" s="24" t="s">
        <v>166</v>
      </c>
      <c r="B50" s="25" t="s">
        <v>167</v>
      </c>
      <c r="C50" s="30" t="s">
        <v>591</v>
      </c>
      <c r="D50" s="26">
        <v>691</v>
      </c>
      <c r="E50" s="27">
        <v>267461.94429537409</v>
      </c>
      <c r="F50" s="24" t="s">
        <v>590</v>
      </c>
    </row>
    <row r="51" spans="1:6">
      <c r="A51" s="24" t="s">
        <v>166</v>
      </c>
      <c r="B51" s="25" t="s">
        <v>167</v>
      </c>
      <c r="C51" s="30" t="s">
        <v>593</v>
      </c>
      <c r="D51" s="26">
        <v>754</v>
      </c>
      <c r="E51" s="27">
        <v>291847.04196629819</v>
      </c>
      <c r="F51" s="24" t="s">
        <v>592</v>
      </c>
    </row>
    <row r="52" spans="1:6">
      <c r="A52" s="24" t="s">
        <v>166</v>
      </c>
      <c r="B52" s="25" t="s">
        <v>167</v>
      </c>
      <c r="C52" s="30" t="s">
        <v>595</v>
      </c>
      <c r="D52" s="26">
        <v>383</v>
      </c>
      <c r="E52" s="27">
        <v>148245.91123752281</v>
      </c>
      <c r="F52" s="24" t="s">
        <v>594</v>
      </c>
    </row>
    <row r="53" spans="1:6">
      <c r="A53" s="24" t="s">
        <v>166</v>
      </c>
      <c r="B53" s="25" t="s">
        <v>167</v>
      </c>
      <c r="C53" s="30" t="s">
        <v>597</v>
      </c>
      <c r="D53" s="26">
        <v>285</v>
      </c>
      <c r="E53" s="27">
        <v>110313.53708275197</v>
      </c>
      <c r="F53" s="24" t="s">
        <v>596</v>
      </c>
    </row>
    <row r="54" spans="1:6">
      <c r="A54" s="24" t="s">
        <v>166</v>
      </c>
      <c r="B54" s="25" t="s">
        <v>167</v>
      </c>
      <c r="C54" s="30" t="s">
        <v>599</v>
      </c>
      <c r="D54" s="26">
        <v>332</v>
      </c>
      <c r="E54" s="27">
        <v>128505.59407534615</v>
      </c>
      <c r="F54" s="24" t="s">
        <v>598</v>
      </c>
    </row>
    <row r="55" spans="1:6">
      <c r="A55" s="24" t="s">
        <v>166</v>
      </c>
      <c r="B55" s="25" t="s">
        <v>167</v>
      </c>
      <c r="C55" s="30" t="s">
        <v>601</v>
      </c>
      <c r="D55" s="26">
        <v>150</v>
      </c>
      <c r="E55" s="27">
        <v>58059.756359343141</v>
      </c>
      <c r="F55" s="24" t="s">
        <v>600</v>
      </c>
    </row>
    <row r="56" spans="1:6">
      <c r="A56" s="24" t="s">
        <v>166</v>
      </c>
      <c r="B56" s="25" t="s">
        <v>167</v>
      </c>
      <c r="C56" s="30" t="s">
        <v>603</v>
      </c>
      <c r="D56" s="26">
        <v>165</v>
      </c>
      <c r="E56" s="27">
        <v>63865.731995277456</v>
      </c>
      <c r="F56" s="24" t="s">
        <v>602</v>
      </c>
    </row>
    <row r="57" spans="1:6">
      <c r="A57" s="24" t="s">
        <v>166</v>
      </c>
      <c r="B57" s="25" t="s">
        <v>167</v>
      </c>
      <c r="C57" s="30" t="s">
        <v>605</v>
      </c>
      <c r="D57" s="26">
        <v>283</v>
      </c>
      <c r="E57" s="27">
        <v>109539.40699796073</v>
      </c>
      <c r="F57" s="24" t="s">
        <v>604</v>
      </c>
    </row>
    <row r="58" spans="1:6">
      <c r="A58" s="24" t="s">
        <v>166</v>
      </c>
      <c r="B58" s="25" t="s">
        <v>167</v>
      </c>
      <c r="C58" s="30" t="s">
        <v>607</v>
      </c>
      <c r="D58" s="26">
        <v>400</v>
      </c>
      <c r="E58" s="27">
        <v>154826.01695824836</v>
      </c>
      <c r="F58" s="24" t="s">
        <v>606</v>
      </c>
    </row>
    <row r="59" spans="1:6">
      <c r="A59" s="24" t="s">
        <v>166</v>
      </c>
      <c r="B59" s="25" t="s">
        <v>167</v>
      </c>
      <c r="C59" s="30" t="s">
        <v>609</v>
      </c>
      <c r="D59" s="26">
        <v>528</v>
      </c>
      <c r="E59" s="27">
        <v>204370.34238488786</v>
      </c>
      <c r="F59" s="24" t="s">
        <v>608</v>
      </c>
    </row>
    <row r="60" spans="1:6">
      <c r="A60" s="24" t="s">
        <v>166</v>
      </c>
      <c r="B60" s="25" t="s">
        <v>167</v>
      </c>
      <c r="C60" s="30" t="s">
        <v>611</v>
      </c>
      <c r="D60" s="26">
        <v>533</v>
      </c>
      <c r="E60" s="27">
        <v>206305.66759686597</v>
      </c>
      <c r="F60" s="24" t="s">
        <v>610</v>
      </c>
    </row>
    <row r="61" spans="1:6">
      <c r="A61" s="24" t="s">
        <v>166</v>
      </c>
      <c r="B61" s="25" t="s">
        <v>167</v>
      </c>
      <c r="C61" s="30" t="s">
        <v>613</v>
      </c>
      <c r="D61" s="26">
        <v>293</v>
      </c>
      <c r="E61" s="27">
        <v>113410.05742191694</v>
      </c>
      <c r="F61" s="24" t="s">
        <v>612</v>
      </c>
    </row>
    <row r="62" spans="1:6">
      <c r="A62" s="24" t="s">
        <v>166</v>
      </c>
      <c r="B62" s="25" t="s">
        <v>167</v>
      </c>
      <c r="C62" s="30" t="s">
        <v>615</v>
      </c>
      <c r="D62" s="26">
        <v>134</v>
      </c>
      <c r="E62" s="27">
        <v>51866.715681013207</v>
      </c>
      <c r="F62" s="24" t="s">
        <v>614</v>
      </c>
    </row>
    <row r="63" spans="1:6">
      <c r="A63" s="24" t="s">
        <v>166</v>
      </c>
      <c r="B63" s="25" t="s">
        <v>167</v>
      </c>
      <c r="C63" s="30" t="s">
        <v>617</v>
      </c>
      <c r="D63" s="26">
        <v>520</v>
      </c>
      <c r="E63" s="27">
        <v>201273.82204572289</v>
      </c>
      <c r="F63" s="24" t="s">
        <v>616</v>
      </c>
    </row>
    <row r="64" spans="1:6">
      <c r="A64" s="24" t="s">
        <v>166</v>
      </c>
      <c r="B64" s="25" t="s">
        <v>167</v>
      </c>
      <c r="C64" s="30" t="s">
        <v>619</v>
      </c>
      <c r="D64" s="26">
        <v>372</v>
      </c>
      <c r="E64" s="27">
        <v>143988.19577117098</v>
      </c>
      <c r="F64" s="24" t="s">
        <v>618</v>
      </c>
    </row>
    <row r="65" spans="1:6">
      <c r="A65" s="24" t="s">
        <v>166</v>
      </c>
      <c r="B65" s="25" t="s">
        <v>167</v>
      </c>
      <c r="C65" s="30" t="s">
        <v>621</v>
      </c>
      <c r="D65" s="26">
        <v>249</v>
      </c>
      <c r="E65" s="27">
        <v>96379.195556509614</v>
      </c>
      <c r="F65" s="24" t="s">
        <v>620</v>
      </c>
    </row>
    <row r="66" spans="1:6">
      <c r="A66" s="24" t="s">
        <v>166</v>
      </c>
      <c r="B66" s="25" t="s">
        <v>167</v>
      </c>
      <c r="C66" s="30" t="s">
        <v>623</v>
      </c>
      <c r="D66" s="26">
        <v>250</v>
      </c>
      <c r="E66" s="27">
        <v>96766.260598905239</v>
      </c>
      <c r="F66" s="24" t="s">
        <v>622</v>
      </c>
    </row>
    <row r="67" spans="1:6">
      <c r="A67" s="24" t="s">
        <v>166</v>
      </c>
      <c r="B67" s="25" t="s">
        <v>167</v>
      </c>
      <c r="C67" s="30" t="s">
        <v>625</v>
      </c>
      <c r="D67" s="26">
        <v>63</v>
      </c>
      <c r="E67" s="27">
        <v>24385.097670924119</v>
      </c>
      <c r="F67" s="24" t="s">
        <v>624</v>
      </c>
    </row>
    <row r="68" spans="1:6">
      <c r="A68" s="24" t="s">
        <v>166</v>
      </c>
      <c r="B68" s="25" t="s">
        <v>167</v>
      </c>
      <c r="C68" s="30" t="s">
        <v>627</v>
      </c>
      <c r="D68" s="26">
        <v>57</v>
      </c>
      <c r="E68" s="27">
        <v>22062.707416550395</v>
      </c>
      <c r="F68" s="24" t="s">
        <v>626</v>
      </c>
    </row>
    <row r="69" spans="1:6">
      <c r="A69" s="24" t="s">
        <v>166</v>
      </c>
      <c r="B69" s="25" t="s">
        <v>167</v>
      </c>
      <c r="C69" s="30" t="s">
        <v>629</v>
      </c>
      <c r="D69" s="26">
        <v>28</v>
      </c>
      <c r="E69" s="27">
        <v>10837.821187077387</v>
      </c>
      <c r="F69" s="24" t="s">
        <v>628</v>
      </c>
    </row>
    <row r="70" spans="1:6">
      <c r="A70" s="24" t="s">
        <v>166</v>
      </c>
      <c r="B70" s="25" t="s">
        <v>167</v>
      </c>
      <c r="C70" s="30" t="s">
        <v>631</v>
      </c>
      <c r="D70" s="26">
        <v>27</v>
      </c>
      <c r="E70" s="27">
        <v>10450.756144681765</v>
      </c>
      <c r="F70" s="24" t="s">
        <v>630</v>
      </c>
    </row>
    <row r="71" spans="1:6">
      <c r="A71" s="24" t="s">
        <v>166</v>
      </c>
      <c r="B71" s="25" t="s">
        <v>167</v>
      </c>
      <c r="C71" s="30" t="s">
        <v>633</v>
      </c>
      <c r="D71" s="26">
        <v>233</v>
      </c>
      <c r="E71" s="27">
        <v>90186.154878179674</v>
      </c>
      <c r="F71" s="24" t="s">
        <v>632</v>
      </c>
    </row>
    <row r="72" spans="1:6">
      <c r="A72" s="24" t="s">
        <v>166</v>
      </c>
      <c r="B72" s="25" t="s">
        <v>167</v>
      </c>
      <c r="C72" s="30" t="s">
        <v>635</v>
      </c>
      <c r="D72" s="26">
        <v>393</v>
      </c>
      <c r="E72" s="27">
        <v>152116.56166147903</v>
      </c>
      <c r="F72" s="24" t="s">
        <v>634</v>
      </c>
    </row>
    <row r="73" spans="1:6">
      <c r="A73" s="24" t="s">
        <v>166</v>
      </c>
      <c r="B73" s="25" t="s">
        <v>167</v>
      </c>
      <c r="C73" s="30" t="s">
        <v>637</v>
      </c>
      <c r="D73" s="26">
        <v>405</v>
      </c>
      <c r="E73" s="27">
        <v>156761.34217022647</v>
      </c>
      <c r="F73" s="24" t="s">
        <v>636</v>
      </c>
    </row>
    <row r="74" spans="1:6">
      <c r="A74" s="24" t="s">
        <v>168</v>
      </c>
      <c r="B74" s="25" t="s">
        <v>169</v>
      </c>
      <c r="C74" s="30" t="s">
        <v>639</v>
      </c>
      <c r="D74" s="26">
        <v>669</v>
      </c>
      <c r="E74" s="27">
        <v>7527.3244111349031</v>
      </c>
      <c r="F74" s="24" t="s">
        <v>638</v>
      </c>
    </row>
    <row r="75" spans="1:6">
      <c r="A75" s="24" t="s">
        <v>168</v>
      </c>
      <c r="B75" s="25" t="s">
        <v>169</v>
      </c>
      <c r="C75" s="30" t="s">
        <v>641</v>
      </c>
      <c r="D75" s="26">
        <v>238</v>
      </c>
      <c r="E75" s="27">
        <v>2677.8822269807279</v>
      </c>
      <c r="F75" s="24" t="s">
        <v>640</v>
      </c>
    </row>
    <row r="76" spans="1:6">
      <c r="A76" s="24" t="s">
        <v>168</v>
      </c>
      <c r="B76" s="25" t="s">
        <v>169</v>
      </c>
      <c r="C76" s="30" t="s">
        <v>643</v>
      </c>
      <c r="D76" s="26">
        <v>6</v>
      </c>
      <c r="E76" s="27">
        <v>67.509635974304075</v>
      </c>
      <c r="F76" s="24" t="s">
        <v>642</v>
      </c>
    </row>
    <row r="77" spans="1:6">
      <c r="A77" s="24" t="s">
        <v>168</v>
      </c>
      <c r="B77" s="25" t="s">
        <v>169</v>
      </c>
      <c r="C77" s="30" t="s">
        <v>645</v>
      </c>
      <c r="D77" s="26">
        <v>21</v>
      </c>
      <c r="E77" s="27">
        <v>236.28372591006425</v>
      </c>
      <c r="F77" s="24" t="s">
        <v>644</v>
      </c>
    </row>
    <row r="78" spans="1:6">
      <c r="A78" s="24" t="s">
        <v>172</v>
      </c>
      <c r="B78" s="25" t="s">
        <v>173</v>
      </c>
      <c r="C78" s="30" t="s">
        <v>647</v>
      </c>
      <c r="D78" s="26">
        <v>316</v>
      </c>
      <c r="E78" s="27">
        <v>21581.536953242838</v>
      </c>
      <c r="F78" s="24" t="s">
        <v>646</v>
      </c>
    </row>
    <row r="79" spans="1:6">
      <c r="A79" s="24" t="s">
        <v>172</v>
      </c>
      <c r="B79" s="25" t="s">
        <v>173</v>
      </c>
      <c r="C79" s="30" t="s">
        <v>649</v>
      </c>
      <c r="D79" s="26">
        <v>556</v>
      </c>
      <c r="E79" s="27">
        <v>37972.577677224741</v>
      </c>
      <c r="F79" s="24" t="s">
        <v>648</v>
      </c>
    </row>
    <row r="80" spans="1:6">
      <c r="A80" s="24" t="s">
        <v>172</v>
      </c>
      <c r="B80" s="25" t="s">
        <v>173</v>
      </c>
      <c r="C80" s="30" t="s">
        <v>651</v>
      </c>
      <c r="D80" s="26">
        <v>724</v>
      </c>
      <c r="E80" s="27">
        <v>49446.306184012072</v>
      </c>
      <c r="F80" s="24" t="s">
        <v>650</v>
      </c>
    </row>
    <row r="81" spans="1:6">
      <c r="A81" s="24" t="s">
        <v>172</v>
      </c>
      <c r="B81" s="25" t="s">
        <v>173</v>
      </c>
      <c r="C81" s="30" t="s">
        <v>653</v>
      </c>
      <c r="D81" s="26">
        <v>319</v>
      </c>
      <c r="E81" s="27">
        <v>21786.424962292611</v>
      </c>
      <c r="F81" s="24" t="s">
        <v>652</v>
      </c>
    </row>
    <row r="82" spans="1:6">
      <c r="A82" s="24" t="s">
        <v>172</v>
      </c>
      <c r="B82" s="25" t="s">
        <v>173</v>
      </c>
      <c r="C82" s="30" t="s">
        <v>655</v>
      </c>
      <c r="D82" s="26">
        <v>737</v>
      </c>
      <c r="E82" s="27">
        <v>50334.154223227757</v>
      </c>
      <c r="F82" s="24" t="s">
        <v>654</v>
      </c>
    </row>
    <row r="83" spans="1:6">
      <c r="A83" s="24" t="s">
        <v>174</v>
      </c>
      <c r="B83" s="25" t="s">
        <v>175</v>
      </c>
      <c r="C83" s="30" t="s">
        <v>657</v>
      </c>
      <c r="D83" s="26">
        <v>347</v>
      </c>
      <c r="E83" s="27">
        <v>49446</v>
      </c>
      <c r="F83" s="24" t="s">
        <v>656</v>
      </c>
    </row>
    <row r="84" spans="1:6">
      <c r="A84" s="24" t="s">
        <v>176</v>
      </c>
      <c r="B84" s="25" t="s">
        <v>177</v>
      </c>
      <c r="C84" s="30" t="s">
        <v>659</v>
      </c>
      <c r="D84" s="26">
        <v>67</v>
      </c>
      <c r="E84" s="27">
        <v>1491</v>
      </c>
      <c r="F84" s="24" t="s">
        <v>658</v>
      </c>
    </row>
    <row r="85" spans="1:6">
      <c r="A85" s="24" t="s">
        <v>178</v>
      </c>
      <c r="B85" s="25" t="s">
        <v>179</v>
      </c>
      <c r="C85" s="30" t="s">
        <v>661</v>
      </c>
      <c r="D85" s="26">
        <v>83</v>
      </c>
      <c r="E85" s="27">
        <v>4589.8373584905657</v>
      </c>
      <c r="F85" s="24" t="s">
        <v>660</v>
      </c>
    </row>
    <row r="86" spans="1:6">
      <c r="A86" s="24" t="s">
        <v>178</v>
      </c>
      <c r="B86" s="25" t="s">
        <v>179</v>
      </c>
      <c r="C86" s="30" t="s">
        <v>663</v>
      </c>
      <c r="D86" s="26">
        <v>329</v>
      </c>
      <c r="E86" s="27">
        <v>18193.451698113207</v>
      </c>
      <c r="F86" s="24" t="s">
        <v>662</v>
      </c>
    </row>
    <row r="87" spans="1:6">
      <c r="A87" s="24" t="s">
        <v>178</v>
      </c>
      <c r="B87" s="25" t="s">
        <v>179</v>
      </c>
      <c r="C87" s="30" t="s">
        <v>665</v>
      </c>
      <c r="D87" s="26">
        <v>1006</v>
      </c>
      <c r="E87" s="27">
        <v>55631.040754716982</v>
      </c>
      <c r="F87" s="24" t="s">
        <v>664</v>
      </c>
    </row>
    <row r="88" spans="1:6">
      <c r="A88" s="24" t="s">
        <v>178</v>
      </c>
      <c r="B88" s="25" t="s">
        <v>179</v>
      </c>
      <c r="C88" s="30" t="s">
        <v>667</v>
      </c>
      <c r="D88" s="26">
        <v>494</v>
      </c>
      <c r="E88" s="27">
        <v>27317.82716981132</v>
      </c>
      <c r="F88" s="24" t="s">
        <v>666</v>
      </c>
    </row>
    <row r="89" spans="1:6">
      <c r="A89" s="24" t="s">
        <v>178</v>
      </c>
      <c r="B89" s="25" t="s">
        <v>179</v>
      </c>
      <c r="C89" s="30" t="s">
        <v>669</v>
      </c>
      <c r="D89" s="26">
        <v>29</v>
      </c>
      <c r="E89" s="27">
        <v>1603.6781132075473</v>
      </c>
      <c r="F89" s="24" t="s">
        <v>668</v>
      </c>
    </row>
    <row r="90" spans="1:6">
      <c r="A90" s="24" t="s">
        <v>178</v>
      </c>
      <c r="B90" s="25" t="s">
        <v>179</v>
      </c>
      <c r="C90" s="30" t="s">
        <v>671</v>
      </c>
      <c r="D90" s="26">
        <v>77</v>
      </c>
      <c r="E90" s="27">
        <v>4258.0418867924527</v>
      </c>
      <c r="F90" s="24" t="s">
        <v>670</v>
      </c>
    </row>
    <row r="91" spans="1:6">
      <c r="A91" s="24" t="s">
        <v>178</v>
      </c>
      <c r="B91" s="25" t="s">
        <v>179</v>
      </c>
      <c r="C91" s="30" t="s">
        <v>673</v>
      </c>
      <c r="D91" s="26">
        <v>632</v>
      </c>
      <c r="E91" s="27">
        <v>34949.123018867926</v>
      </c>
      <c r="F91" s="24" t="s">
        <v>672</v>
      </c>
    </row>
    <row r="92" spans="1:6">
      <c r="A92" s="24" t="s">
        <v>204</v>
      </c>
      <c r="B92" s="25" t="s">
        <v>205</v>
      </c>
      <c r="C92" s="30" t="s">
        <v>675</v>
      </c>
      <c r="D92" s="26">
        <v>69</v>
      </c>
      <c r="E92" s="27">
        <v>11677.807692307693</v>
      </c>
      <c r="F92" s="24" t="s">
        <v>674</v>
      </c>
    </row>
    <row r="93" spans="1:6">
      <c r="A93" s="24" t="s">
        <v>204</v>
      </c>
      <c r="B93" s="25" t="s">
        <v>205</v>
      </c>
      <c r="C93" s="30" t="s">
        <v>677</v>
      </c>
      <c r="D93" s="26">
        <v>87</v>
      </c>
      <c r="E93" s="27">
        <v>14724.192307692309</v>
      </c>
      <c r="F93" s="24" t="s">
        <v>676</v>
      </c>
    </row>
    <row r="94" spans="1:6">
      <c r="A94" s="24" t="s">
        <v>220</v>
      </c>
      <c r="B94" s="25" t="s">
        <v>221</v>
      </c>
      <c r="C94" s="30" t="s">
        <v>679</v>
      </c>
      <c r="D94" s="26">
        <v>271</v>
      </c>
      <c r="E94" s="27">
        <v>57866.96875</v>
      </c>
      <c r="F94" s="24" t="s">
        <v>678</v>
      </c>
    </row>
    <row r="95" spans="1:6">
      <c r="A95" s="24" t="s">
        <v>220</v>
      </c>
      <c r="B95" s="25" t="s">
        <v>221</v>
      </c>
      <c r="C95" s="30" t="s">
        <v>681</v>
      </c>
      <c r="D95" s="26">
        <v>141</v>
      </c>
      <c r="E95" s="27">
        <v>30107.90625</v>
      </c>
      <c r="F95" s="24" t="s">
        <v>680</v>
      </c>
    </row>
    <row r="96" spans="1:6">
      <c r="A96" s="24" t="s">
        <v>220</v>
      </c>
      <c r="B96" s="25" t="s">
        <v>221</v>
      </c>
      <c r="C96" s="30" t="s">
        <v>683</v>
      </c>
      <c r="D96" s="26">
        <v>12</v>
      </c>
      <c r="E96" s="27">
        <v>2562.375</v>
      </c>
      <c r="F96" s="24" t="s">
        <v>682</v>
      </c>
    </row>
    <row r="97" spans="1:6">
      <c r="A97" s="24" t="s">
        <v>220</v>
      </c>
      <c r="B97" s="25" t="s">
        <v>221</v>
      </c>
      <c r="C97" s="30" t="s">
        <v>685</v>
      </c>
      <c r="D97" s="26">
        <v>56</v>
      </c>
      <c r="E97" s="27">
        <v>11957.75</v>
      </c>
      <c r="F97" s="24" t="s">
        <v>684</v>
      </c>
    </row>
    <row r="98" spans="1:6">
      <c r="A98" s="24" t="s">
        <v>230</v>
      </c>
      <c r="B98" s="25" t="s">
        <v>231</v>
      </c>
      <c r="C98" s="30" t="s">
        <v>687</v>
      </c>
      <c r="D98" s="26">
        <v>24</v>
      </c>
      <c r="E98" s="27">
        <v>1634</v>
      </c>
      <c r="F98" s="24" t="s">
        <v>686</v>
      </c>
    </row>
    <row r="99" spans="1:6">
      <c r="A99" s="24" t="s">
        <v>240</v>
      </c>
      <c r="B99" s="25" t="s">
        <v>241</v>
      </c>
      <c r="C99" s="30" t="s">
        <v>689</v>
      </c>
      <c r="D99" s="26">
        <v>186</v>
      </c>
      <c r="E99" s="27">
        <v>28633</v>
      </c>
      <c r="F99" s="24" t="s">
        <v>688</v>
      </c>
    </row>
    <row r="100" spans="1:6">
      <c r="A100" s="24" t="s">
        <v>248</v>
      </c>
      <c r="B100" s="25" t="s">
        <v>249</v>
      </c>
      <c r="C100" s="30" t="s">
        <v>691</v>
      </c>
      <c r="D100" s="26">
        <v>40</v>
      </c>
      <c r="E100" s="27">
        <v>5352</v>
      </c>
      <c r="F100" s="24" t="s">
        <v>690</v>
      </c>
    </row>
    <row r="101" spans="1:6">
      <c r="A101" s="24" t="s">
        <v>254</v>
      </c>
      <c r="B101" s="25" t="s">
        <v>255</v>
      </c>
      <c r="C101" s="30" t="s">
        <v>693</v>
      </c>
      <c r="D101" s="26">
        <v>47</v>
      </c>
      <c r="E101" s="27">
        <v>4995</v>
      </c>
      <c r="F101" s="24" t="s">
        <v>692</v>
      </c>
    </row>
    <row r="102" spans="1:6">
      <c r="A102" s="24" t="s">
        <v>260</v>
      </c>
      <c r="B102" s="25" t="s">
        <v>261</v>
      </c>
      <c r="C102" s="30" t="s">
        <v>677</v>
      </c>
      <c r="D102" s="26">
        <v>51</v>
      </c>
      <c r="E102" s="27">
        <v>4163</v>
      </c>
      <c r="F102" s="24" t="s">
        <v>694</v>
      </c>
    </row>
    <row r="103" spans="1:6">
      <c r="A103" s="24" t="s">
        <v>266</v>
      </c>
      <c r="B103" s="25" t="s">
        <v>267</v>
      </c>
      <c r="C103" s="30" t="s">
        <v>696</v>
      </c>
      <c r="D103" s="26">
        <v>20</v>
      </c>
      <c r="E103" s="27">
        <v>3999</v>
      </c>
      <c r="F103" s="24" t="s">
        <v>695</v>
      </c>
    </row>
    <row r="104" spans="1:6">
      <c r="A104" s="24" t="s">
        <v>274</v>
      </c>
      <c r="B104" s="25" t="s">
        <v>275</v>
      </c>
      <c r="C104" s="30" t="s">
        <v>698</v>
      </c>
      <c r="D104" s="26">
        <v>33</v>
      </c>
      <c r="E104" s="27">
        <v>6191.4285714285716</v>
      </c>
      <c r="F104" s="24" t="s">
        <v>697</v>
      </c>
    </row>
    <row r="105" spans="1:6">
      <c r="A105" s="24" t="s">
        <v>274</v>
      </c>
      <c r="B105" s="25" t="s">
        <v>275</v>
      </c>
      <c r="C105" s="30" t="s">
        <v>677</v>
      </c>
      <c r="D105" s="26">
        <v>30</v>
      </c>
      <c r="E105" s="27">
        <v>5628.5714285714284</v>
      </c>
      <c r="F105" s="24" t="s">
        <v>699</v>
      </c>
    </row>
    <row r="106" spans="1:6">
      <c r="A106" s="24" t="s">
        <v>282</v>
      </c>
      <c r="B106" s="25" t="s">
        <v>283</v>
      </c>
      <c r="C106" s="30" t="s">
        <v>701</v>
      </c>
      <c r="D106" s="26">
        <v>32</v>
      </c>
      <c r="E106" s="27">
        <v>3812</v>
      </c>
      <c r="F106" s="24" t="s">
        <v>700</v>
      </c>
    </row>
    <row r="107" spans="1:6">
      <c r="A107" s="24" t="s">
        <v>284</v>
      </c>
      <c r="B107" s="25" t="s">
        <v>285</v>
      </c>
      <c r="C107" s="30" t="s">
        <v>703</v>
      </c>
      <c r="D107" s="26">
        <v>92</v>
      </c>
      <c r="E107" s="27">
        <v>9650</v>
      </c>
      <c r="F107" s="24" t="s">
        <v>702</v>
      </c>
    </row>
    <row r="108" spans="1:6">
      <c r="A108" s="24" t="s">
        <v>294</v>
      </c>
      <c r="B108" s="25" t="s">
        <v>295</v>
      </c>
      <c r="C108" s="30" t="s">
        <v>705</v>
      </c>
      <c r="D108" s="26">
        <v>184</v>
      </c>
      <c r="E108" s="27">
        <v>28451.579122894782</v>
      </c>
      <c r="F108" s="24" t="s">
        <v>704</v>
      </c>
    </row>
    <row r="109" spans="1:6">
      <c r="A109" s="24" t="s">
        <v>294</v>
      </c>
      <c r="B109" s="25" t="s">
        <v>295</v>
      </c>
      <c r="C109" s="30" t="s">
        <v>707</v>
      </c>
      <c r="D109" s="26">
        <v>131</v>
      </c>
      <c r="E109" s="27">
        <v>20256.28731032183</v>
      </c>
      <c r="F109" s="24" t="s">
        <v>706</v>
      </c>
    </row>
    <row r="110" spans="1:6">
      <c r="A110" s="24" t="s">
        <v>294</v>
      </c>
      <c r="B110" s="25" t="s">
        <v>295</v>
      </c>
      <c r="C110" s="30" t="s">
        <v>709</v>
      </c>
      <c r="D110" s="26">
        <v>352</v>
      </c>
      <c r="E110" s="27">
        <v>54429.107887276972</v>
      </c>
      <c r="F110" s="24" t="s">
        <v>708</v>
      </c>
    </row>
    <row r="111" spans="1:6">
      <c r="A111" s="24" t="s">
        <v>294</v>
      </c>
      <c r="B111" s="25" t="s">
        <v>295</v>
      </c>
      <c r="C111" s="30" t="s">
        <v>711</v>
      </c>
      <c r="D111" s="26">
        <v>639</v>
      </c>
      <c r="E111" s="27">
        <v>98807.38619309655</v>
      </c>
      <c r="F111" s="24" t="s">
        <v>710</v>
      </c>
    </row>
    <row r="112" spans="1:6">
      <c r="A112" s="24" t="s">
        <v>294</v>
      </c>
      <c r="B112" s="25" t="s">
        <v>295</v>
      </c>
      <c r="C112" s="30" t="s">
        <v>713</v>
      </c>
      <c r="D112" s="26">
        <v>295</v>
      </c>
      <c r="E112" s="27">
        <v>45615.303485075878</v>
      </c>
      <c r="F112" s="24" t="s">
        <v>712</v>
      </c>
    </row>
    <row r="113" spans="1:6">
      <c r="A113" s="24" t="s">
        <v>294</v>
      </c>
      <c r="B113" s="25" t="s">
        <v>295</v>
      </c>
      <c r="C113" s="30" t="s">
        <v>715</v>
      </c>
      <c r="D113" s="26">
        <v>1193</v>
      </c>
      <c r="E113" s="27">
        <v>184471.37985659498</v>
      </c>
      <c r="F113" s="24" t="s">
        <v>714</v>
      </c>
    </row>
    <row r="114" spans="1:6">
      <c r="A114" s="24" t="s">
        <v>294</v>
      </c>
      <c r="B114" s="25" t="s">
        <v>295</v>
      </c>
      <c r="C114" s="30" t="s">
        <v>717</v>
      </c>
      <c r="D114" s="26">
        <v>220</v>
      </c>
      <c r="E114" s="27">
        <v>34018.192429548108</v>
      </c>
      <c r="F114" s="24" t="s">
        <v>716</v>
      </c>
    </row>
    <row r="115" spans="1:6">
      <c r="A115" s="24" t="s">
        <v>294</v>
      </c>
      <c r="B115" s="25" t="s">
        <v>295</v>
      </c>
      <c r="C115" s="30" t="s">
        <v>719</v>
      </c>
      <c r="D115" s="26">
        <v>27</v>
      </c>
      <c r="E115" s="27">
        <v>4174.9599799899952</v>
      </c>
      <c r="F115" s="24" t="s">
        <v>718</v>
      </c>
    </row>
    <row r="116" spans="1:6">
      <c r="A116" s="24" t="s">
        <v>294</v>
      </c>
      <c r="B116" s="25" t="s">
        <v>295</v>
      </c>
      <c r="C116" s="30" t="s">
        <v>721</v>
      </c>
      <c r="D116" s="26">
        <v>375</v>
      </c>
      <c r="E116" s="27">
        <v>57985.555277638821</v>
      </c>
      <c r="F116" s="24" t="s">
        <v>720</v>
      </c>
    </row>
    <row r="117" spans="1:6">
      <c r="A117" s="24" t="s">
        <v>294</v>
      </c>
      <c r="B117" s="25" t="s">
        <v>295</v>
      </c>
      <c r="C117" s="30" t="s">
        <v>723</v>
      </c>
      <c r="D117" s="26">
        <v>49</v>
      </c>
      <c r="E117" s="27">
        <v>7576.779222944806</v>
      </c>
      <c r="F117" s="24" t="s">
        <v>722</v>
      </c>
    </row>
    <row r="118" spans="1:6">
      <c r="A118" s="24" t="s">
        <v>294</v>
      </c>
      <c r="B118" s="25" t="s">
        <v>295</v>
      </c>
      <c r="C118" s="30" t="s">
        <v>725</v>
      </c>
      <c r="D118" s="26">
        <v>168</v>
      </c>
      <c r="E118" s="27">
        <v>25977.528764382194</v>
      </c>
      <c r="F118" s="24" t="s">
        <v>724</v>
      </c>
    </row>
    <row r="119" spans="1:6">
      <c r="A119" s="24" t="s">
        <v>294</v>
      </c>
      <c r="B119" s="25" t="s">
        <v>295</v>
      </c>
      <c r="C119" s="30" t="s">
        <v>727</v>
      </c>
      <c r="D119" s="26">
        <v>277</v>
      </c>
      <c r="E119" s="27">
        <v>42831.996831749209</v>
      </c>
      <c r="F119" s="24" t="s">
        <v>726</v>
      </c>
    </row>
    <row r="120" spans="1:6">
      <c r="A120" s="24" t="s">
        <v>294</v>
      </c>
      <c r="B120" s="25" t="s">
        <v>295</v>
      </c>
      <c r="C120" s="30" t="s">
        <v>681</v>
      </c>
      <c r="D120" s="26">
        <v>96</v>
      </c>
      <c r="E120" s="27">
        <v>14844.302151075539</v>
      </c>
      <c r="F120" s="24" t="s">
        <v>728</v>
      </c>
    </row>
    <row r="121" spans="1:6">
      <c r="A121" s="24" t="s">
        <v>294</v>
      </c>
      <c r="B121" s="25" t="s">
        <v>295</v>
      </c>
      <c r="C121" s="30" t="s">
        <v>730</v>
      </c>
      <c r="D121" s="26">
        <v>463</v>
      </c>
      <c r="E121" s="27">
        <v>71592.832249458064</v>
      </c>
      <c r="F121" s="24" t="s">
        <v>729</v>
      </c>
    </row>
    <row r="122" spans="1:6">
      <c r="A122" s="24" t="s">
        <v>294</v>
      </c>
      <c r="B122" s="25" t="s">
        <v>295</v>
      </c>
      <c r="C122" s="30" t="s">
        <v>732</v>
      </c>
      <c r="D122" s="26">
        <v>115</v>
      </c>
      <c r="E122" s="27">
        <v>17782.236951809238</v>
      </c>
      <c r="F122" s="24" t="s">
        <v>731</v>
      </c>
    </row>
    <row r="123" spans="1:6">
      <c r="A123" s="24" t="s">
        <v>294</v>
      </c>
      <c r="B123" s="25" t="s">
        <v>295</v>
      </c>
      <c r="C123" s="30" t="s">
        <v>734</v>
      </c>
      <c r="D123" s="26">
        <v>14</v>
      </c>
      <c r="E123" s="27">
        <v>2164.7940636985159</v>
      </c>
      <c r="F123" s="24" t="s">
        <v>733</v>
      </c>
    </row>
    <row r="124" spans="1:6">
      <c r="A124" s="24" t="s">
        <v>294</v>
      </c>
      <c r="B124" s="25" t="s">
        <v>295</v>
      </c>
      <c r="C124" s="30" t="s">
        <v>736</v>
      </c>
      <c r="D124" s="26">
        <v>9</v>
      </c>
      <c r="E124" s="27">
        <v>1391.6533266633319</v>
      </c>
      <c r="F124" s="24" t="s">
        <v>735</v>
      </c>
    </row>
    <row r="125" spans="1:6">
      <c r="A125" s="24" t="s">
        <v>294</v>
      </c>
      <c r="B125" s="25" t="s">
        <v>295</v>
      </c>
      <c r="C125" s="30" t="s">
        <v>738</v>
      </c>
      <c r="D125" s="26">
        <v>343</v>
      </c>
      <c r="E125" s="27">
        <v>53037.454560613645</v>
      </c>
      <c r="F125" s="24" t="s">
        <v>737</v>
      </c>
    </row>
    <row r="126" spans="1:6">
      <c r="A126" s="24" t="s">
        <v>294</v>
      </c>
      <c r="B126" s="25" t="s">
        <v>295</v>
      </c>
      <c r="C126" s="30" t="s">
        <v>740</v>
      </c>
      <c r="D126" s="26">
        <v>8</v>
      </c>
      <c r="E126" s="27">
        <v>1237.0251792562949</v>
      </c>
      <c r="F126" s="24" t="s">
        <v>739</v>
      </c>
    </row>
    <row r="127" spans="1:6">
      <c r="A127" s="24" t="s">
        <v>294</v>
      </c>
      <c r="B127" s="25" t="s">
        <v>295</v>
      </c>
      <c r="C127" s="30" t="s">
        <v>742</v>
      </c>
      <c r="D127" s="26">
        <v>120</v>
      </c>
      <c r="E127" s="27">
        <v>18555.377688844423</v>
      </c>
      <c r="F127" s="24" t="s">
        <v>741</v>
      </c>
    </row>
    <row r="128" spans="1:6">
      <c r="A128" s="24" t="s">
        <v>294</v>
      </c>
      <c r="B128" s="25" t="s">
        <v>295</v>
      </c>
      <c r="C128" s="30" t="s">
        <v>744</v>
      </c>
      <c r="D128" s="26">
        <v>493</v>
      </c>
      <c r="E128" s="27">
        <v>76231.676671669178</v>
      </c>
      <c r="F128" s="24" t="s">
        <v>743</v>
      </c>
    </row>
    <row r="129" spans="1:6">
      <c r="A129" s="24" t="s">
        <v>294</v>
      </c>
      <c r="B129" s="25" t="s">
        <v>295</v>
      </c>
      <c r="C129" s="30" t="s">
        <v>746</v>
      </c>
      <c r="D129" s="26">
        <v>16</v>
      </c>
      <c r="E129" s="27">
        <v>2474.0503585125898</v>
      </c>
      <c r="F129" s="24" t="s">
        <v>745</v>
      </c>
    </row>
    <row r="130" spans="1:6">
      <c r="A130" s="24" t="s">
        <v>294</v>
      </c>
      <c r="B130" s="25" t="s">
        <v>295</v>
      </c>
      <c r="C130" s="30" t="s">
        <v>748</v>
      </c>
      <c r="D130" s="26">
        <v>146</v>
      </c>
      <c r="E130" s="27">
        <v>22575.709521427383</v>
      </c>
      <c r="F130" s="24" t="s">
        <v>747</v>
      </c>
    </row>
    <row r="131" spans="1:6">
      <c r="A131" s="24" t="s">
        <v>294</v>
      </c>
      <c r="B131" s="25" t="s">
        <v>295</v>
      </c>
      <c r="C131" s="30" t="s">
        <v>750</v>
      </c>
      <c r="D131" s="26">
        <v>264</v>
      </c>
      <c r="E131" s="27">
        <v>40821.830915457729</v>
      </c>
      <c r="F131" s="24" t="s">
        <v>749</v>
      </c>
    </row>
    <row r="132" spans="1:6">
      <c r="A132" s="24" t="s">
        <v>296</v>
      </c>
      <c r="B132" s="25" t="s">
        <v>297</v>
      </c>
      <c r="C132" s="30" t="s">
        <v>752</v>
      </c>
      <c r="D132" s="26">
        <v>18</v>
      </c>
      <c r="E132" s="27">
        <v>923</v>
      </c>
      <c r="F132" s="24" t="s">
        <v>751</v>
      </c>
    </row>
    <row r="133" spans="1:6">
      <c r="A133" s="24" t="s">
        <v>300</v>
      </c>
      <c r="B133" s="25" t="s">
        <v>301</v>
      </c>
      <c r="C133" s="30" t="s">
        <v>754</v>
      </c>
      <c r="D133" s="26">
        <v>57</v>
      </c>
      <c r="E133" s="27">
        <v>1901.0704225352113</v>
      </c>
      <c r="F133" s="24" t="s">
        <v>753</v>
      </c>
    </row>
    <row r="134" spans="1:6">
      <c r="A134" s="24" t="s">
        <v>300</v>
      </c>
      <c r="B134" s="25" t="s">
        <v>301</v>
      </c>
      <c r="C134" s="30" t="s">
        <v>756</v>
      </c>
      <c r="D134" s="26">
        <v>14</v>
      </c>
      <c r="E134" s="27">
        <v>466.92957746478874</v>
      </c>
      <c r="F134" s="24" t="s">
        <v>755</v>
      </c>
    </row>
    <row r="135" spans="1:6">
      <c r="A135" s="24" t="s">
        <v>304</v>
      </c>
      <c r="B135" s="25" t="s">
        <v>305</v>
      </c>
      <c r="C135" s="30" t="s">
        <v>758</v>
      </c>
      <c r="D135" s="26">
        <v>33</v>
      </c>
      <c r="E135" s="27">
        <v>5874.6452513966487</v>
      </c>
      <c r="F135" s="24" t="s">
        <v>757</v>
      </c>
    </row>
    <row r="136" spans="1:6">
      <c r="A136" s="24" t="s">
        <v>304</v>
      </c>
      <c r="B136" s="25" t="s">
        <v>305</v>
      </c>
      <c r="C136" s="30" t="s">
        <v>760</v>
      </c>
      <c r="D136" s="26">
        <v>325</v>
      </c>
      <c r="E136" s="27">
        <v>57856.354748603357</v>
      </c>
      <c r="F136" s="24" t="s">
        <v>759</v>
      </c>
    </row>
    <row r="137" spans="1:6">
      <c r="A137" s="24" t="s">
        <v>320</v>
      </c>
      <c r="B137" s="25" t="s">
        <v>321</v>
      </c>
      <c r="C137" s="30" t="s">
        <v>762</v>
      </c>
      <c r="D137" s="26">
        <v>30</v>
      </c>
      <c r="E137" s="27">
        <v>7036.6153846153848</v>
      </c>
      <c r="F137" s="24" t="s">
        <v>761</v>
      </c>
    </row>
    <row r="138" spans="1:6">
      <c r="A138" s="24" t="s">
        <v>320</v>
      </c>
      <c r="B138" s="25" t="s">
        <v>321</v>
      </c>
      <c r="C138" s="30" t="s">
        <v>681</v>
      </c>
      <c r="D138" s="26">
        <v>35</v>
      </c>
      <c r="E138" s="27">
        <v>8209.3846153846152</v>
      </c>
      <c r="F138" s="24" t="s">
        <v>763</v>
      </c>
    </row>
    <row r="139" spans="1:6">
      <c r="A139" s="24" t="s">
        <v>322</v>
      </c>
      <c r="B139" s="25" t="s">
        <v>323</v>
      </c>
      <c r="C139" s="30" t="s">
        <v>765</v>
      </c>
      <c r="D139" s="26">
        <v>510</v>
      </c>
      <c r="E139" s="27">
        <v>79783.257261410792</v>
      </c>
      <c r="F139" s="24" t="s">
        <v>764</v>
      </c>
    </row>
    <row r="140" spans="1:6">
      <c r="A140" s="24" t="s">
        <v>322</v>
      </c>
      <c r="B140" s="25" t="s">
        <v>323</v>
      </c>
      <c r="C140" s="30" t="s">
        <v>767</v>
      </c>
      <c r="D140" s="26">
        <v>227</v>
      </c>
      <c r="E140" s="27">
        <v>35511.371369294604</v>
      </c>
      <c r="F140" s="24" t="s">
        <v>766</v>
      </c>
    </row>
    <row r="141" spans="1:6">
      <c r="A141" s="24" t="s">
        <v>322</v>
      </c>
      <c r="B141" s="25" t="s">
        <v>323</v>
      </c>
      <c r="C141" s="30" t="s">
        <v>677</v>
      </c>
      <c r="D141" s="26">
        <v>96</v>
      </c>
      <c r="E141" s="27">
        <v>15018.024896265561</v>
      </c>
      <c r="F141" s="24" t="s">
        <v>768</v>
      </c>
    </row>
    <row r="142" spans="1:6">
      <c r="A142" s="24" t="s">
        <v>322</v>
      </c>
      <c r="B142" s="25" t="s">
        <v>323</v>
      </c>
      <c r="C142" s="30" t="s">
        <v>770</v>
      </c>
      <c r="D142" s="26">
        <v>122</v>
      </c>
      <c r="E142" s="27">
        <v>19085.406639004148</v>
      </c>
      <c r="F142" s="24" t="s">
        <v>769</v>
      </c>
    </row>
    <row r="143" spans="1:6">
      <c r="A143" s="24" t="s">
        <v>322</v>
      </c>
      <c r="B143" s="25" t="s">
        <v>323</v>
      </c>
      <c r="C143" s="30" t="s">
        <v>772</v>
      </c>
      <c r="D143" s="26">
        <v>9</v>
      </c>
      <c r="E143" s="27">
        <v>1407.9398340248963</v>
      </c>
      <c r="F143" s="24" t="s">
        <v>771</v>
      </c>
    </row>
    <row r="144" spans="1:6">
      <c r="A144" s="24" t="s">
        <v>324</v>
      </c>
      <c r="B144" s="25" t="s">
        <v>325</v>
      </c>
      <c r="C144" s="30" t="s">
        <v>774</v>
      </c>
      <c r="D144" s="26">
        <v>133</v>
      </c>
      <c r="E144" s="27">
        <v>7398</v>
      </c>
      <c r="F144" s="24" t="s">
        <v>773</v>
      </c>
    </row>
    <row r="145" spans="1:6">
      <c r="A145" s="24" t="s">
        <v>332</v>
      </c>
      <c r="B145" s="25" t="s">
        <v>333</v>
      </c>
      <c r="C145" s="30" t="s">
        <v>776</v>
      </c>
      <c r="D145" s="26">
        <v>187</v>
      </c>
      <c r="E145" s="27">
        <v>20984</v>
      </c>
      <c r="F145" s="24" t="s">
        <v>775</v>
      </c>
    </row>
    <row r="146" spans="1:6">
      <c r="A146" s="24" t="s">
        <v>354</v>
      </c>
      <c r="B146" s="25" t="s">
        <v>355</v>
      </c>
      <c r="C146" s="30" t="s">
        <v>778</v>
      </c>
      <c r="D146" s="26">
        <v>310</v>
      </c>
      <c r="E146" s="27">
        <v>47925</v>
      </c>
      <c r="F146" s="24" t="s">
        <v>777</v>
      </c>
    </row>
    <row r="147" spans="1:6">
      <c r="A147" s="24" t="s">
        <v>364</v>
      </c>
      <c r="B147" s="25" t="s">
        <v>365</v>
      </c>
      <c r="C147" s="30" t="s">
        <v>577</v>
      </c>
      <c r="D147" s="26">
        <v>32</v>
      </c>
      <c r="E147" s="27">
        <v>3707</v>
      </c>
      <c r="F147" s="24" t="s">
        <v>779</v>
      </c>
    </row>
    <row r="148" spans="1:6">
      <c r="A148" s="24" t="s">
        <v>370</v>
      </c>
      <c r="B148" s="25" t="s">
        <v>371</v>
      </c>
      <c r="C148" s="30" t="s">
        <v>511</v>
      </c>
      <c r="D148" s="26">
        <v>90</v>
      </c>
      <c r="E148" s="27">
        <v>5257.211538461539</v>
      </c>
      <c r="F148" s="24" t="s">
        <v>780</v>
      </c>
    </row>
    <row r="149" spans="1:6">
      <c r="A149" s="24" t="s">
        <v>370</v>
      </c>
      <c r="B149" s="25" t="s">
        <v>371</v>
      </c>
      <c r="C149" s="30" t="s">
        <v>782</v>
      </c>
      <c r="D149" s="26">
        <v>14</v>
      </c>
      <c r="E149" s="27">
        <v>817.78846153846155</v>
      </c>
      <c r="F149" s="24" t="s">
        <v>781</v>
      </c>
    </row>
    <row r="150" spans="1:6">
      <c r="A150" s="24" t="s">
        <v>372</v>
      </c>
      <c r="B150" s="25" t="s">
        <v>373</v>
      </c>
      <c r="C150" s="30" t="s">
        <v>511</v>
      </c>
      <c r="D150" s="26">
        <v>35</v>
      </c>
      <c r="E150" s="27">
        <v>6271</v>
      </c>
      <c r="F150" s="24" t="s">
        <v>783</v>
      </c>
    </row>
    <row r="151" spans="1:6">
      <c r="A151" s="24" t="s">
        <v>374</v>
      </c>
      <c r="B151" s="25" t="s">
        <v>375</v>
      </c>
      <c r="C151" s="30" t="s">
        <v>785</v>
      </c>
      <c r="D151" s="26">
        <v>41</v>
      </c>
      <c r="E151" s="27">
        <v>4841</v>
      </c>
      <c r="F151" s="24" t="s">
        <v>784</v>
      </c>
    </row>
    <row r="152" spans="1:6">
      <c r="A152" s="24" t="s">
        <v>376</v>
      </c>
      <c r="B152" s="25" t="s">
        <v>377</v>
      </c>
      <c r="C152" s="30" t="s">
        <v>787</v>
      </c>
      <c r="D152" s="26">
        <v>158</v>
      </c>
      <c r="E152" s="27">
        <v>16535.452380952382</v>
      </c>
      <c r="F152" s="24" t="s">
        <v>786</v>
      </c>
    </row>
    <row r="153" spans="1:6">
      <c r="A153" s="24" t="s">
        <v>376</v>
      </c>
      <c r="B153" s="25" t="s">
        <v>377</v>
      </c>
      <c r="C153" s="30" t="s">
        <v>789</v>
      </c>
      <c r="D153" s="26">
        <v>96</v>
      </c>
      <c r="E153" s="27">
        <v>10046.857142857141</v>
      </c>
      <c r="F153" s="24" t="s">
        <v>788</v>
      </c>
    </row>
    <row r="154" spans="1:6">
      <c r="A154" s="24" t="s">
        <v>376</v>
      </c>
      <c r="B154" s="25" t="s">
        <v>377</v>
      </c>
      <c r="C154" s="30" t="s">
        <v>791</v>
      </c>
      <c r="D154" s="26">
        <v>179</v>
      </c>
      <c r="E154" s="27">
        <v>18733.202380952378</v>
      </c>
      <c r="F154" s="24" t="s">
        <v>790</v>
      </c>
    </row>
    <row r="155" spans="1:6">
      <c r="A155" s="24" t="s">
        <v>376</v>
      </c>
      <c r="B155" s="25" t="s">
        <v>377</v>
      </c>
      <c r="C155" s="30" t="s">
        <v>793</v>
      </c>
      <c r="D155" s="26">
        <v>202</v>
      </c>
      <c r="E155" s="27">
        <v>21140.261904761905</v>
      </c>
      <c r="F155" s="24" t="s">
        <v>792</v>
      </c>
    </row>
    <row r="156" spans="1:6">
      <c r="A156" s="24" t="s">
        <v>376</v>
      </c>
      <c r="B156" s="25" t="s">
        <v>377</v>
      </c>
      <c r="C156" s="30" t="s">
        <v>795</v>
      </c>
      <c r="D156" s="26">
        <v>351</v>
      </c>
      <c r="E156" s="27">
        <v>36733.821428571428</v>
      </c>
      <c r="F156" s="24" t="s">
        <v>794</v>
      </c>
    </row>
    <row r="157" spans="1:6">
      <c r="A157" s="24" t="s">
        <v>376</v>
      </c>
      <c r="B157" s="25" t="s">
        <v>377</v>
      </c>
      <c r="C157" s="30" t="s">
        <v>797</v>
      </c>
      <c r="D157" s="26">
        <v>22</v>
      </c>
      <c r="E157" s="27">
        <v>2302.4047619047619</v>
      </c>
      <c r="F157" s="24" t="s">
        <v>796</v>
      </c>
    </row>
    <row r="158" spans="1:6">
      <c r="A158" s="24" t="s">
        <v>378</v>
      </c>
      <c r="B158" s="25" t="s">
        <v>379</v>
      </c>
      <c r="C158" s="30" t="s">
        <v>774</v>
      </c>
      <c r="D158" s="26">
        <v>31</v>
      </c>
      <c r="E158" s="27">
        <v>3416.0892857142858</v>
      </c>
      <c r="F158" s="24" t="s">
        <v>798</v>
      </c>
    </row>
    <row r="159" spans="1:6">
      <c r="A159" s="24" t="s">
        <v>378</v>
      </c>
      <c r="B159" s="25" t="s">
        <v>379</v>
      </c>
      <c r="C159" s="30" t="s">
        <v>507</v>
      </c>
      <c r="D159" s="26">
        <v>25</v>
      </c>
      <c r="E159" s="27">
        <v>2754.9107142857142</v>
      </c>
      <c r="F159" s="24" t="s">
        <v>799</v>
      </c>
    </row>
    <row r="160" spans="1:6">
      <c r="A160" s="24" t="s">
        <v>380</v>
      </c>
      <c r="B160" s="25" t="s">
        <v>381</v>
      </c>
      <c r="C160" s="30" t="s">
        <v>801</v>
      </c>
      <c r="D160" s="26">
        <v>92</v>
      </c>
      <c r="E160" s="27">
        <v>3672.1315789473683</v>
      </c>
      <c r="F160" s="24" t="s">
        <v>800</v>
      </c>
    </row>
    <row r="161" spans="1:6">
      <c r="A161" s="24" t="s">
        <v>380</v>
      </c>
      <c r="B161" s="25" t="s">
        <v>381</v>
      </c>
      <c r="C161" s="30" t="s">
        <v>803</v>
      </c>
      <c r="D161" s="26">
        <v>212</v>
      </c>
      <c r="E161" s="27">
        <v>8461.8684210526317</v>
      </c>
      <c r="F161" s="24" t="s">
        <v>802</v>
      </c>
    </row>
    <row r="162" spans="1:6">
      <c r="A162" s="24" t="s">
        <v>388</v>
      </c>
      <c r="B162" s="25" t="s">
        <v>389</v>
      </c>
      <c r="C162" s="30" t="s">
        <v>787</v>
      </c>
      <c r="D162" s="26">
        <v>13</v>
      </c>
      <c r="E162" s="27">
        <v>1820</v>
      </c>
      <c r="F162" s="24" t="s">
        <v>804</v>
      </c>
    </row>
    <row r="163" spans="1:6">
      <c r="A163" s="24" t="s">
        <v>390</v>
      </c>
      <c r="B163" s="25" t="s">
        <v>391</v>
      </c>
      <c r="C163" s="30" t="s">
        <v>806</v>
      </c>
      <c r="D163" s="26">
        <v>128</v>
      </c>
      <c r="E163" s="27">
        <v>16339</v>
      </c>
      <c r="F163" s="24" t="s">
        <v>805</v>
      </c>
    </row>
    <row r="164" spans="1:6">
      <c r="A164" s="24" t="s">
        <v>394</v>
      </c>
      <c r="B164" s="25" t="s">
        <v>395</v>
      </c>
      <c r="C164" s="30" t="s">
        <v>808</v>
      </c>
      <c r="D164" s="26">
        <v>198</v>
      </c>
      <c r="E164" s="27">
        <v>33267</v>
      </c>
      <c r="F164" s="24" t="s">
        <v>807</v>
      </c>
    </row>
    <row r="165" spans="1:6">
      <c r="A165" s="24" t="s">
        <v>400</v>
      </c>
      <c r="B165" s="25" t="s">
        <v>401</v>
      </c>
      <c r="C165" s="30" t="s">
        <v>810</v>
      </c>
      <c r="D165" s="26">
        <v>84</v>
      </c>
      <c r="E165" s="27">
        <v>19105</v>
      </c>
      <c r="F165" s="24" t="s">
        <v>809</v>
      </c>
    </row>
    <row r="166" spans="1:6">
      <c r="A166" s="24" t="s">
        <v>408</v>
      </c>
      <c r="B166" s="25" t="s">
        <v>409</v>
      </c>
      <c r="C166" s="30" t="s">
        <v>785</v>
      </c>
      <c r="D166" s="26">
        <v>170</v>
      </c>
      <c r="E166" s="27">
        <v>13189.803370786516</v>
      </c>
      <c r="F166" s="24" t="s">
        <v>811</v>
      </c>
    </row>
    <row r="167" spans="1:6">
      <c r="A167" s="24" t="s">
        <v>408</v>
      </c>
      <c r="B167" s="25" t="s">
        <v>409</v>
      </c>
      <c r="C167" s="30" t="s">
        <v>813</v>
      </c>
      <c r="D167" s="26">
        <v>125</v>
      </c>
      <c r="E167" s="27">
        <v>9698.384831460673</v>
      </c>
      <c r="F167" s="24" t="s">
        <v>812</v>
      </c>
    </row>
    <row r="168" spans="1:6">
      <c r="A168" s="24" t="s">
        <v>408</v>
      </c>
      <c r="B168" s="25" t="s">
        <v>409</v>
      </c>
      <c r="C168" s="30" t="s">
        <v>815</v>
      </c>
      <c r="D168" s="26">
        <v>61</v>
      </c>
      <c r="E168" s="27">
        <v>4732.8117977528091</v>
      </c>
      <c r="F168" s="24" t="s">
        <v>814</v>
      </c>
    </row>
    <row r="169" spans="1:6">
      <c r="A169" s="24" t="s">
        <v>410</v>
      </c>
      <c r="B169" s="25" t="s">
        <v>411</v>
      </c>
      <c r="C169" s="30" t="s">
        <v>817</v>
      </c>
      <c r="D169" s="26">
        <v>510</v>
      </c>
      <c r="E169" s="27">
        <v>15441</v>
      </c>
      <c r="F169" s="24" t="s">
        <v>816</v>
      </c>
    </row>
    <row r="170" spans="1:6">
      <c r="A170" s="24" t="s">
        <v>410</v>
      </c>
      <c r="B170" s="25" t="s">
        <v>818</v>
      </c>
      <c r="C170" s="30" t="s">
        <v>820</v>
      </c>
      <c r="D170" s="26">
        <v>0</v>
      </c>
      <c r="E170" s="27">
        <v>0</v>
      </c>
      <c r="F170" s="24" t="s">
        <v>819</v>
      </c>
    </row>
    <row r="171" spans="1:6">
      <c r="A171" s="24" t="s">
        <v>420</v>
      </c>
      <c r="B171" s="25" t="s">
        <v>421</v>
      </c>
      <c r="C171" s="30" t="s">
        <v>822</v>
      </c>
      <c r="D171" s="26">
        <v>272</v>
      </c>
      <c r="E171" s="27">
        <v>18006.219269102989</v>
      </c>
      <c r="F171" s="24" t="s">
        <v>821</v>
      </c>
    </row>
    <row r="172" spans="1:6">
      <c r="A172" s="24" t="s">
        <v>420</v>
      </c>
      <c r="B172" s="25" t="s">
        <v>421</v>
      </c>
      <c r="C172" s="30" t="s">
        <v>824</v>
      </c>
      <c r="D172" s="26">
        <v>258</v>
      </c>
      <c r="E172" s="27">
        <v>17079.428571428572</v>
      </c>
      <c r="F172" s="24" t="s">
        <v>823</v>
      </c>
    </row>
    <row r="173" spans="1:6">
      <c r="A173" s="24" t="s">
        <v>420</v>
      </c>
      <c r="B173" s="25" t="s">
        <v>421</v>
      </c>
      <c r="C173" s="30" t="s">
        <v>826</v>
      </c>
      <c r="D173" s="26">
        <v>72</v>
      </c>
      <c r="E173" s="27">
        <v>4766.352159468438</v>
      </c>
      <c r="F173" s="24" t="s">
        <v>825</v>
      </c>
    </row>
    <row r="174" spans="1:6">
      <c r="A174" s="24" t="s">
        <v>434</v>
      </c>
      <c r="B174" s="25" t="s">
        <v>435</v>
      </c>
      <c r="C174" s="30" t="s">
        <v>521</v>
      </c>
      <c r="D174" s="26">
        <v>106</v>
      </c>
      <c r="E174" s="27">
        <v>27898.219653179192</v>
      </c>
      <c r="F174" s="24" t="s">
        <v>827</v>
      </c>
    </row>
    <row r="175" spans="1:6">
      <c r="A175" s="24" t="s">
        <v>434</v>
      </c>
      <c r="B175" s="25" t="s">
        <v>435</v>
      </c>
      <c r="C175" s="30" t="s">
        <v>829</v>
      </c>
      <c r="D175" s="26">
        <v>2</v>
      </c>
      <c r="E175" s="27">
        <v>526.38150289017346</v>
      </c>
      <c r="F175" s="24" t="s">
        <v>828</v>
      </c>
    </row>
    <row r="176" spans="1:6">
      <c r="A176" s="24" t="s">
        <v>434</v>
      </c>
      <c r="B176" s="25" t="s">
        <v>435</v>
      </c>
      <c r="C176" s="30" t="s">
        <v>831</v>
      </c>
      <c r="D176" s="26">
        <v>65</v>
      </c>
      <c r="E176" s="27">
        <v>17107.398843930638</v>
      </c>
      <c r="F176" s="24" t="s">
        <v>830</v>
      </c>
    </row>
    <row r="177" spans="1:6">
      <c r="A177" s="24" t="s">
        <v>438</v>
      </c>
      <c r="B177" s="25" t="s">
        <v>439</v>
      </c>
      <c r="C177" s="30" t="s">
        <v>833</v>
      </c>
      <c r="D177" s="26">
        <v>178</v>
      </c>
      <c r="E177" s="27">
        <v>10441.559701492537</v>
      </c>
      <c r="F177" s="24" t="s">
        <v>832</v>
      </c>
    </row>
    <row r="178" spans="1:6">
      <c r="A178" s="24" t="s">
        <v>438</v>
      </c>
      <c r="B178" s="25" t="s">
        <v>439</v>
      </c>
      <c r="C178" s="30" t="s">
        <v>758</v>
      </c>
      <c r="D178" s="26">
        <v>41</v>
      </c>
      <c r="E178" s="27">
        <v>2405.0783582089553</v>
      </c>
      <c r="F178" s="24" t="s">
        <v>834</v>
      </c>
    </row>
    <row r="179" spans="1:6">
      <c r="A179" s="24" t="s">
        <v>438</v>
      </c>
      <c r="B179" s="25" t="s">
        <v>439</v>
      </c>
      <c r="C179" s="30" t="s">
        <v>836</v>
      </c>
      <c r="D179" s="26">
        <v>49</v>
      </c>
      <c r="E179" s="27">
        <v>2874.3619402985073</v>
      </c>
      <c r="F179" s="24" t="s">
        <v>835</v>
      </c>
    </row>
    <row r="180" spans="1:6">
      <c r="A180" s="24" t="s">
        <v>440</v>
      </c>
      <c r="B180" s="25" t="s">
        <v>441</v>
      </c>
      <c r="C180" s="30" t="s">
        <v>677</v>
      </c>
      <c r="D180" s="26">
        <v>75</v>
      </c>
      <c r="E180" s="27">
        <v>8379.3413173652698</v>
      </c>
      <c r="F180" s="24" t="s">
        <v>837</v>
      </c>
    </row>
    <row r="181" spans="1:6">
      <c r="A181" s="24" t="s">
        <v>440</v>
      </c>
      <c r="B181" s="25" t="s">
        <v>441</v>
      </c>
      <c r="C181" s="30" t="s">
        <v>839</v>
      </c>
      <c r="D181" s="26">
        <v>92</v>
      </c>
      <c r="E181" s="27">
        <v>10278.65868263473</v>
      </c>
      <c r="F181" s="24" t="s">
        <v>838</v>
      </c>
    </row>
    <row r="182" spans="1:6">
      <c r="A182" s="24" t="s">
        <v>454</v>
      </c>
      <c r="B182" s="25" t="s">
        <v>455</v>
      </c>
      <c r="C182" s="30" t="s">
        <v>841</v>
      </c>
      <c r="D182" s="26">
        <v>55</v>
      </c>
      <c r="E182" s="27">
        <v>6880</v>
      </c>
      <c r="F182" s="24" t="s">
        <v>840</v>
      </c>
    </row>
    <row r="183" spans="1:6">
      <c r="A183" s="24" t="s">
        <v>468</v>
      </c>
      <c r="B183" s="25" t="s">
        <v>469</v>
      </c>
      <c r="C183" s="30" t="s">
        <v>843</v>
      </c>
      <c r="D183" s="26">
        <v>114</v>
      </c>
      <c r="E183" s="27">
        <v>50508</v>
      </c>
      <c r="F183" s="24" t="s">
        <v>842</v>
      </c>
    </row>
    <row r="184" spans="1:6">
      <c r="A184" s="24" t="s">
        <v>470</v>
      </c>
      <c r="B184" s="25" t="s">
        <v>471</v>
      </c>
      <c r="C184" s="30" t="s">
        <v>845</v>
      </c>
      <c r="D184" s="26">
        <v>40</v>
      </c>
      <c r="E184" s="27">
        <v>6836</v>
      </c>
      <c r="F184" s="24" t="s">
        <v>844</v>
      </c>
    </row>
    <row r="185" spans="1:6">
      <c r="A185" s="24" t="s">
        <v>478</v>
      </c>
      <c r="B185" s="25" t="s">
        <v>479</v>
      </c>
      <c r="C185" s="30" t="s">
        <v>677</v>
      </c>
      <c r="D185" s="26">
        <v>56</v>
      </c>
      <c r="E185" s="27">
        <v>3358</v>
      </c>
      <c r="F185" s="24" t="s">
        <v>846</v>
      </c>
    </row>
    <row r="186" spans="1:6">
      <c r="A186" s="24" t="s">
        <v>480</v>
      </c>
      <c r="B186" s="25" t="s">
        <v>481</v>
      </c>
      <c r="C186" s="30" t="s">
        <v>848</v>
      </c>
      <c r="D186" s="26">
        <v>42</v>
      </c>
      <c r="E186" s="27">
        <v>4121</v>
      </c>
      <c r="F186" s="24" t="s">
        <v>847</v>
      </c>
    </row>
    <row r="187" spans="1:6">
      <c r="A187" s="24" t="s">
        <v>492</v>
      </c>
      <c r="B187" s="25" t="s">
        <v>493</v>
      </c>
      <c r="C187" s="30" t="s">
        <v>850</v>
      </c>
      <c r="D187" s="26">
        <v>131</v>
      </c>
      <c r="E187" s="27">
        <v>16911.657004830919</v>
      </c>
      <c r="F187" s="24" t="s">
        <v>849</v>
      </c>
    </row>
    <row r="188" spans="1:6">
      <c r="A188" s="24" t="s">
        <v>492</v>
      </c>
      <c r="B188" s="25" t="s">
        <v>493</v>
      </c>
      <c r="C188" s="30" t="s">
        <v>691</v>
      </c>
      <c r="D188" s="26">
        <v>76</v>
      </c>
      <c r="E188" s="27">
        <v>9811.3429951690832</v>
      </c>
      <c r="F188" s="24" t="s">
        <v>851</v>
      </c>
    </row>
  </sheetData>
  <mergeCells count="4">
    <mergeCell ref="A5:A6"/>
    <mergeCell ref="B5:B6"/>
    <mergeCell ref="F5:F6"/>
    <mergeCell ref="C5:C6"/>
  </mergeCells>
  <pageMargins left="0.25" right="0.25" top="0.25" bottom="0.5" header="0.3" footer="0.3"/>
  <pageSetup scale="69" fitToHeight="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D255"/>
  <sheetViews>
    <sheetView showGridLines="0" zoomScale="80" zoomScaleNormal="80" workbookViewId="0">
      <selection activeCell="A7" sqref="A7:D7"/>
    </sheetView>
  </sheetViews>
  <sheetFormatPr defaultColWidth="9.1328125" defaultRowHeight="14.25"/>
  <cols>
    <col min="1" max="1" width="16.9296875" style="18" customWidth="1"/>
    <col min="2" max="2" width="50.19921875" style="5" customWidth="1"/>
    <col min="3" max="3" width="23.6640625" style="5" customWidth="1"/>
    <col min="4" max="4" width="29.6640625" style="5" customWidth="1"/>
    <col min="5" max="5" width="13.6640625" style="5" customWidth="1"/>
    <col min="6" max="7" width="9.1328125" style="5" customWidth="1"/>
    <col min="8" max="16384" width="9.1328125" style="5"/>
  </cols>
  <sheetData>
    <row r="1" spans="1:4" s="1" customFormat="1" ht="17.649999999999999">
      <c r="A1" s="247" t="s">
        <v>0</v>
      </c>
      <c r="B1" s="247"/>
      <c r="C1" s="247"/>
      <c r="D1" s="247"/>
    </row>
    <row r="2" spans="1:4" s="1" customFormat="1" ht="17.649999999999999">
      <c r="A2" s="248" t="s">
        <v>1</v>
      </c>
      <c r="B2" s="248"/>
      <c r="C2" s="248"/>
      <c r="D2" s="248"/>
    </row>
    <row r="3" spans="1:4" s="1" customFormat="1" ht="17.649999999999999">
      <c r="A3" s="247" t="s">
        <v>2</v>
      </c>
      <c r="B3" s="247"/>
      <c r="C3" s="247"/>
      <c r="D3" s="247"/>
    </row>
    <row r="4" spans="1:4" s="1" customFormat="1" ht="17.649999999999999">
      <c r="A4" s="2" t="s">
        <v>3</v>
      </c>
      <c r="B4" s="3">
        <v>65085085</v>
      </c>
    </row>
    <row r="5" spans="1:4" s="4" customFormat="1" ht="15" customHeight="1">
      <c r="A5" s="2" t="s">
        <v>4</v>
      </c>
      <c r="B5" s="3">
        <f>ROUND(B4*0.9,0)</f>
        <v>58576577</v>
      </c>
    </row>
    <row r="7" spans="1:4" ht="55.35" customHeight="1">
      <c r="A7" s="249" t="s">
        <v>5</v>
      </c>
      <c r="B7" s="249"/>
      <c r="C7" s="249"/>
      <c r="D7" s="249"/>
    </row>
    <row r="10" spans="1:4" s="8" customFormat="1" ht="45.4" customHeight="1">
      <c r="A10" s="6" t="s">
        <v>6</v>
      </c>
      <c r="B10" s="7" t="s">
        <v>7</v>
      </c>
      <c r="C10" s="6" t="s">
        <v>8</v>
      </c>
      <c r="D10" s="6" t="s">
        <v>9</v>
      </c>
    </row>
    <row r="11" spans="1:4" s="13" customFormat="1" ht="14" customHeight="1">
      <c r="A11" s="9" t="s">
        <v>10</v>
      </c>
      <c r="B11" s="10" t="s">
        <v>11</v>
      </c>
      <c r="C11" s="11">
        <v>31478</v>
      </c>
      <c r="D11" s="12">
        <v>6938</v>
      </c>
    </row>
    <row r="12" spans="1:4" s="13" customFormat="1" ht="14" customHeight="1">
      <c r="A12" s="9" t="s">
        <v>12</v>
      </c>
      <c r="B12" s="10" t="s">
        <v>13</v>
      </c>
      <c r="C12" s="11">
        <v>805048</v>
      </c>
      <c r="D12" s="12">
        <v>93190</v>
      </c>
    </row>
    <row r="13" spans="1:4" s="13" customFormat="1" ht="14" customHeight="1">
      <c r="A13" s="9" t="s">
        <v>14</v>
      </c>
      <c r="B13" s="10" t="s">
        <v>15</v>
      </c>
      <c r="C13" s="11">
        <v>54365</v>
      </c>
      <c r="D13" s="12">
        <v>3419</v>
      </c>
    </row>
    <row r="14" spans="1:4" s="13" customFormat="1" ht="14" customHeight="1">
      <c r="A14" s="9" t="s">
        <v>16</v>
      </c>
      <c r="B14" s="10" t="s">
        <v>17</v>
      </c>
      <c r="C14" s="11">
        <v>25466</v>
      </c>
      <c r="D14" s="12">
        <v>0</v>
      </c>
    </row>
    <row r="15" spans="1:4" s="13" customFormat="1" ht="14" customHeight="1">
      <c r="A15" s="9" t="s">
        <v>18</v>
      </c>
      <c r="B15" s="10" t="s">
        <v>19</v>
      </c>
      <c r="C15" s="11">
        <v>62151</v>
      </c>
      <c r="D15" s="12">
        <v>0</v>
      </c>
    </row>
    <row r="16" spans="1:4" s="13" customFormat="1" ht="14" customHeight="1">
      <c r="A16" s="9" t="s">
        <v>20</v>
      </c>
      <c r="B16" s="10" t="s">
        <v>21</v>
      </c>
      <c r="C16" s="11">
        <v>0</v>
      </c>
      <c r="D16" s="12">
        <v>0</v>
      </c>
    </row>
    <row r="17" spans="1:4" s="13" customFormat="1" ht="14" customHeight="1">
      <c r="A17" s="9" t="s">
        <v>22</v>
      </c>
      <c r="B17" s="10" t="s">
        <v>23</v>
      </c>
      <c r="C17" s="11">
        <v>80085</v>
      </c>
      <c r="D17" s="12">
        <v>0</v>
      </c>
    </row>
    <row r="18" spans="1:4" s="13" customFormat="1" ht="14" customHeight="1">
      <c r="A18" s="9" t="s">
        <v>24</v>
      </c>
      <c r="B18" s="10" t="s">
        <v>25</v>
      </c>
      <c r="C18" s="11">
        <v>0</v>
      </c>
      <c r="D18" s="12">
        <v>0</v>
      </c>
    </row>
    <row r="19" spans="1:4" s="13" customFormat="1" ht="14" customHeight="1">
      <c r="A19" s="9" t="s">
        <v>26</v>
      </c>
      <c r="B19" s="10" t="s">
        <v>27</v>
      </c>
      <c r="C19" s="11">
        <v>31232</v>
      </c>
      <c r="D19" s="12">
        <v>0</v>
      </c>
    </row>
    <row r="20" spans="1:4" s="13" customFormat="1" ht="14" customHeight="1">
      <c r="A20" s="9" t="s">
        <v>28</v>
      </c>
      <c r="B20" s="10" t="s">
        <v>29</v>
      </c>
      <c r="C20" s="11">
        <v>18956</v>
      </c>
      <c r="D20" s="12">
        <v>0</v>
      </c>
    </row>
    <row r="21" spans="1:4" s="13" customFormat="1" ht="14" customHeight="1">
      <c r="A21" s="9" t="s">
        <v>30</v>
      </c>
      <c r="B21" s="10" t="s">
        <v>31</v>
      </c>
      <c r="C21" s="11">
        <v>56997</v>
      </c>
      <c r="D21" s="12">
        <v>8654</v>
      </c>
    </row>
    <row r="22" spans="1:4" s="13" customFormat="1" ht="14" customHeight="1">
      <c r="A22" s="9" t="s">
        <v>32</v>
      </c>
      <c r="B22" s="10" t="s">
        <v>33</v>
      </c>
      <c r="C22" s="11">
        <v>34332</v>
      </c>
      <c r="D22" s="12">
        <v>0</v>
      </c>
    </row>
    <row r="23" spans="1:4" s="13" customFormat="1" ht="14" customHeight="1">
      <c r="A23" s="9" t="s">
        <v>34</v>
      </c>
      <c r="B23" s="10" t="s">
        <v>35</v>
      </c>
      <c r="C23" s="11">
        <v>59526</v>
      </c>
      <c r="D23" s="12">
        <v>13918</v>
      </c>
    </row>
    <row r="24" spans="1:4" s="13" customFormat="1" ht="14" customHeight="1">
      <c r="A24" s="9" t="s">
        <v>36</v>
      </c>
      <c r="B24" s="10" t="s">
        <v>37</v>
      </c>
      <c r="C24" s="11">
        <v>280319</v>
      </c>
      <c r="D24" s="12">
        <v>40799</v>
      </c>
    </row>
    <row r="25" spans="1:4" s="13" customFormat="1" ht="14" customHeight="1">
      <c r="A25" s="9" t="s">
        <v>38</v>
      </c>
      <c r="B25" s="10" t="s">
        <v>39</v>
      </c>
      <c r="C25" s="11">
        <v>51710</v>
      </c>
      <c r="D25" s="12">
        <v>0</v>
      </c>
    </row>
    <row r="26" spans="1:4" s="13" customFormat="1" ht="14" customHeight="1">
      <c r="A26" s="9" t="s">
        <v>40</v>
      </c>
      <c r="B26" s="10" t="s">
        <v>41</v>
      </c>
      <c r="C26" s="11">
        <v>63352</v>
      </c>
      <c r="D26" s="12">
        <v>0</v>
      </c>
    </row>
    <row r="27" spans="1:4" s="13" customFormat="1" ht="14" customHeight="1">
      <c r="A27" s="9" t="s">
        <v>42</v>
      </c>
      <c r="B27" s="10" t="s">
        <v>43</v>
      </c>
      <c r="C27" s="11">
        <v>67692</v>
      </c>
      <c r="D27" s="12">
        <v>0</v>
      </c>
    </row>
    <row r="28" spans="1:4" s="13" customFormat="1" ht="14" customHeight="1">
      <c r="A28" s="9" t="s">
        <v>44</v>
      </c>
      <c r="B28" s="10" t="s">
        <v>45</v>
      </c>
      <c r="C28" s="11">
        <v>104665</v>
      </c>
      <c r="D28" s="12">
        <v>0</v>
      </c>
    </row>
    <row r="29" spans="1:4" s="13" customFormat="1" ht="14" customHeight="1">
      <c r="A29" s="9" t="s">
        <v>46</v>
      </c>
      <c r="B29" s="10" t="s">
        <v>47</v>
      </c>
      <c r="C29" s="11">
        <v>578943</v>
      </c>
      <c r="D29" s="12">
        <v>50876</v>
      </c>
    </row>
    <row r="30" spans="1:4" s="13" customFormat="1" ht="14" customHeight="1">
      <c r="A30" s="9" t="s">
        <v>48</v>
      </c>
      <c r="B30" s="10" t="s">
        <v>49</v>
      </c>
      <c r="C30" s="11">
        <v>29534</v>
      </c>
      <c r="D30" s="12">
        <v>0</v>
      </c>
    </row>
    <row r="31" spans="1:4" s="13" customFormat="1" ht="14" customHeight="1">
      <c r="A31" s="9" t="s">
        <v>50</v>
      </c>
      <c r="B31" s="10" t="s">
        <v>51</v>
      </c>
      <c r="C31" s="11">
        <v>31230</v>
      </c>
      <c r="D31" s="12">
        <v>0</v>
      </c>
    </row>
    <row r="32" spans="1:4" s="13" customFormat="1" ht="14" customHeight="1">
      <c r="A32" s="9" t="s">
        <v>52</v>
      </c>
      <c r="B32" s="10" t="s">
        <v>53</v>
      </c>
      <c r="C32" s="11">
        <v>48299</v>
      </c>
      <c r="D32" s="12">
        <v>0</v>
      </c>
    </row>
    <row r="33" spans="1:4" s="13" customFormat="1" ht="14" customHeight="1">
      <c r="A33" s="9" t="s">
        <v>54</v>
      </c>
      <c r="B33" s="10" t="s">
        <v>55</v>
      </c>
      <c r="C33" s="11">
        <v>23450</v>
      </c>
      <c r="D33" s="12">
        <v>0</v>
      </c>
    </row>
    <row r="34" spans="1:4" s="13" customFormat="1" ht="14" customHeight="1">
      <c r="A34" s="9" t="s">
        <v>56</v>
      </c>
      <c r="B34" s="10" t="s">
        <v>57</v>
      </c>
      <c r="C34" s="11">
        <v>37761</v>
      </c>
      <c r="D34" s="12">
        <v>0</v>
      </c>
    </row>
    <row r="35" spans="1:4" s="13" customFormat="1" ht="14" customHeight="1">
      <c r="A35" s="9" t="s">
        <v>58</v>
      </c>
      <c r="B35" s="10" t="s">
        <v>59</v>
      </c>
      <c r="C35" s="11">
        <v>47736</v>
      </c>
      <c r="D35" s="12">
        <v>0</v>
      </c>
    </row>
    <row r="36" spans="1:4" s="13" customFormat="1" ht="14" customHeight="1">
      <c r="A36" s="9" t="s">
        <v>60</v>
      </c>
      <c r="B36" s="10" t="s">
        <v>61</v>
      </c>
      <c r="C36" s="11">
        <v>69066</v>
      </c>
      <c r="D36" s="12">
        <v>0</v>
      </c>
    </row>
    <row r="37" spans="1:4" s="13" customFormat="1" ht="14" customHeight="1">
      <c r="A37" s="9" t="s">
        <v>62</v>
      </c>
      <c r="B37" s="10" t="s">
        <v>63</v>
      </c>
      <c r="C37" s="11">
        <v>49098</v>
      </c>
      <c r="D37" s="12">
        <v>0</v>
      </c>
    </row>
    <row r="38" spans="1:4" s="13" customFormat="1" ht="14" customHeight="1">
      <c r="A38" s="9" t="s">
        <v>64</v>
      </c>
      <c r="B38" s="10" t="s">
        <v>65</v>
      </c>
      <c r="C38" s="11">
        <v>88224</v>
      </c>
      <c r="D38" s="12">
        <v>36318</v>
      </c>
    </row>
    <row r="39" spans="1:4" s="13" customFormat="1" ht="14" customHeight="1">
      <c r="A39" s="9" t="s">
        <v>66</v>
      </c>
      <c r="B39" s="10" t="s">
        <v>67</v>
      </c>
      <c r="C39" s="11">
        <v>21085</v>
      </c>
      <c r="D39" s="12">
        <v>0</v>
      </c>
    </row>
    <row r="40" spans="1:4" s="13" customFormat="1" ht="14" customHeight="1">
      <c r="A40" s="9" t="s">
        <v>68</v>
      </c>
      <c r="B40" s="10" t="s">
        <v>69</v>
      </c>
      <c r="C40" s="11">
        <v>175847</v>
      </c>
      <c r="D40" s="12">
        <v>13836</v>
      </c>
    </row>
    <row r="41" spans="1:4" s="13" customFormat="1" ht="14" customHeight="1">
      <c r="A41" s="9" t="s">
        <v>70</v>
      </c>
      <c r="B41" s="10" t="s">
        <v>71</v>
      </c>
      <c r="C41" s="11">
        <v>38003</v>
      </c>
      <c r="D41" s="12">
        <v>0</v>
      </c>
    </row>
    <row r="42" spans="1:4" s="13" customFormat="1" ht="14" customHeight="1">
      <c r="A42" s="9" t="s">
        <v>72</v>
      </c>
      <c r="B42" s="10" t="s">
        <v>73</v>
      </c>
      <c r="C42" s="11">
        <v>33025</v>
      </c>
      <c r="D42" s="12">
        <v>0</v>
      </c>
    </row>
    <row r="43" spans="1:4" s="13" customFormat="1" ht="14" customHeight="1">
      <c r="A43" s="9" t="s">
        <v>74</v>
      </c>
      <c r="B43" s="10" t="s">
        <v>75</v>
      </c>
      <c r="C43" s="11">
        <v>50554</v>
      </c>
      <c r="D43" s="12">
        <v>0</v>
      </c>
    </row>
    <row r="44" spans="1:4" s="13" customFormat="1" ht="14" customHeight="1">
      <c r="A44" s="9" t="s">
        <v>76</v>
      </c>
      <c r="B44" s="10" t="s">
        <v>77</v>
      </c>
      <c r="C44" s="11">
        <v>16238</v>
      </c>
      <c r="D44" s="12">
        <v>0</v>
      </c>
    </row>
    <row r="45" spans="1:4" s="13" customFormat="1" ht="14" customHeight="1">
      <c r="A45" s="9" t="s">
        <v>78</v>
      </c>
      <c r="B45" s="10" t="s">
        <v>79</v>
      </c>
      <c r="C45" s="11">
        <v>49284</v>
      </c>
      <c r="D45" s="12">
        <v>24314</v>
      </c>
    </row>
    <row r="46" spans="1:4" s="13" customFormat="1" ht="14" customHeight="1">
      <c r="A46" s="9" t="s">
        <v>80</v>
      </c>
      <c r="B46" s="10" t="s">
        <v>81</v>
      </c>
      <c r="C46" s="11">
        <v>26893</v>
      </c>
      <c r="D46" s="12">
        <v>0</v>
      </c>
    </row>
    <row r="47" spans="1:4" s="13" customFormat="1" ht="14" customHeight="1">
      <c r="A47" s="9" t="s">
        <v>82</v>
      </c>
      <c r="B47" s="10" t="s">
        <v>83</v>
      </c>
      <c r="C47" s="11">
        <v>53407</v>
      </c>
      <c r="D47" s="12">
        <v>0</v>
      </c>
    </row>
    <row r="48" spans="1:4" s="13" customFormat="1" ht="14" customHeight="1">
      <c r="A48" s="9" t="s">
        <v>84</v>
      </c>
      <c r="B48" s="10" t="s">
        <v>85</v>
      </c>
      <c r="C48" s="11">
        <v>21547</v>
      </c>
      <c r="D48" s="12">
        <v>4510</v>
      </c>
    </row>
    <row r="49" spans="1:4" s="13" customFormat="1" ht="14" customHeight="1">
      <c r="A49" s="9" t="s">
        <v>86</v>
      </c>
      <c r="B49" s="10" t="s">
        <v>87</v>
      </c>
      <c r="C49" s="11">
        <v>64811</v>
      </c>
      <c r="D49" s="12">
        <v>0</v>
      </c>
    </row>
    <row r="50" spans="1:4" s="13" customFormat="1" ht="14" customHeight="1">
      <c r="A50" s="9" t="s">
        <v>88</v>
      </c>
      <c r="B50" s="10" t="s">
        <v>89</v>
      </c>
      <c r="C50" s="11">
        <v>51887</v>
      </c>
      <c r="D50" s="12">
        <v>0</v>
      </c>
    </row>
    <row r="51" spans="1:4" s="13" customFormat="1" ht="14" customHeight="1">
      <c r="A51" s="9" t="s">
        <v>90</v>
      </c>
      <c r="B51" s="10" t="s">
        <v>91</v>
      </c>
      <c r="C51" s="11">
        <v>84849</v>
      </c>
      <c r="D51" s="12">
        <v>2828</v>
      </c>
    </row>
    <row r="52" spans="1:4" s="13" customFormat="1" ht="14" customHeight="1">
      <c r="A52" s="9" t="s">
        <v>92</v>
      </c>
      <c r="B52" s="10" t="s">
        <v>93</v>
      </c>
      <c r="C52" s="11">
        <v>33246</v>
      </c>
      <c r="D52" s="12">
        <v>0</v>
      </c>
    </row>
    <row r="53" spans="1:4" s="13" customFormat="1" ht="14" customHeight="1">
      <c r="A53" s="9" t="s">
        <v>94</v>
      </c>
      <c r="B53" s="10" t="s">
        <v>95</v>
      </c>
      <c r="C53" s="11">
        <v>163000</v>
      </c>
      <c r="D53" s="12">
        <v>0</v>
      </c>
    </row>
    <row r="54" spans="1:4" s="13" customFormat="1" ht="14" customHeight="1">
      <c r="A54" s="9" t="s">
        <v>96</v>
      </c>
      <c r="B54" s="10" t="s">
        <v>97</v>
      </c>
      <c r="C54" s="11">
        <v>19697</v>
      </c>
      <c r="D54" s="12">
        <v>0</v>
      </c>
    </row>
    <row r="55" spans="1:4" s="13" customFormat="1" ht="14" customHeight="1">
      <c r="A55" s="9" t="s">
        <v>98</v>
      </c>
      <c r="B55" s="10" t="s">
        <v>99</v>
      </c>
      <c r="C55" s="11">
        <v>28226</v>
      </c>
      <c r="D55" s="12">
        <v>0</v>
      </c>
    </row>
    <row r="56" spans="1:4" s="13" customFormat="1" ht="14" customHeight="1">
      <c r="A56" s="9" t="s">
        <v>100</v>
      </c>
      <c r="B56" s="10" t="s">
        <v>101</v>
      </c>
      <c r="C56" s="11">
        <v>47560</v>
      </c>
      <c r="D56" s="12">
        <v>2026</v>
      </c>
    </row>
    <row r="57" spans="1:4" s="13" customFormat="1" ht="14" customHeight="1">
      <c r="A57" s="9" t="s">
        <v>102</v>
      </c>
      <c r="B57" s="10" t="s">
        <v>103</v>
      </c>
      <c r="C57" s="11">
        <v>83197</v>
      </c>
      <c r="D57" s="12">
        <v>0</v>
      </c>
    </row>
    <row r="58" spans="1:4" s="13" customFormat="1" ht="14" customHeight="1">
      <c r="A58" s="9" t="s">
        <v>104</v>
      </c>
      <c r="B58" s="10" t="s">
        <v>105</v>
      </c>
      <c r="C58" s="11">
        <v>18732</v>
      </c>
      <c r="D58" s="12">
        <v>0</v>
      </c>
    </row>
    <row r="59" spans="1:4" s="13" customFormat="1" ht="14" customHeight="1">
      <c r="A59" s="9" t="s">
        <v>106</v>
      </c>
      <c r="B59" s="10" t="s">
        <v>107</v>
      </c>
      <c r="C59" s="11">
        <v>21000</v>
      </c>
      <c r="D59" s="12">
        <v>2169</v>
      </c>
    </row>
    <row r="60" spans="1:4" s="13" customFormat="1" ht="14" customHeight="1">
      <c r="A60" s="9" t="s">
        <v>108</v>
      </c>
      <c r="B60" s="10" t="s">
        <v>109</v>
      </c>
      <c r="C60" s="11">
        <v>36236</v>
      </c>
      <c r="D60" s="12">
        <v>7906</v>
      </c>
    </row>
    <row r="61" spans="1:4" s="13" customFormat="1" ht="14" customHeight="1">
      <c r="A61" s="9" t="s">
        <v>110</v>
      </c>
      <c r="B61" s="10" t="s">
        <v>111</v>
      </c>
      <c r="C61" s="11">
        <v>502781</v>
      </c>
      <c r="D61" s="12">
        <v>0</v>
      </c>
    </row>
    <row r="62" spans="1:4" s="13" customFormat="1" ht="14" customHeight="1">
      <c r="A62" s="9" t="s">
        <v>112</v>
      </c>
      <c r="B62" s="10" t="s">
        <v>113</v>
      </c>
      <c r="C62" s="11">
        <v>138098</v>
      </c>
      <c r="D62" s="12">
        <v>54358</v>
      </c>
    </row>
    <row r="63" spans="1:4" s="13" customFormat="1" ht="14" customHeight="1">
      <c r="A63" s="9" t="s">
        <v>114</v>
      </c>
      <c r="B63" s="10" t="s">
        <v>115</v>
      </c>
      <c r="C63" s="11">
        <v>47602</v>
      </c>
      <c r="D63" s="12">
        <v>0</v>
      </c>
    </row>
    <row r="64" spans="1:4" s="13" customFormat="1" ht="14" customHeight="1">
      <c r="A64" s="9" t="s">
        <v>116</v>
      </c>
      <c r="B64" s="10" t="s">
        <v>117</v>
      </c>
      <c r="C64" s="11">
        <v>45285</v>
      </c>
      <c r="D64" s="12">
        <v>0</v>
      </c>
    </row>
    <row r="65" spans="1:4" s="13" customFormat="1" ht="14" customHeight="1">
      <c r="A65" s="9" t="s">
        <v>118</v>
      </c>
      <c r="B65" s="10" t="s">
        <v>119</v>
      </c>
      <c r="C65" s="11">
        <v>41585</v>
      </c>
      <c r="D65" s="12">
        <v>0</v>
      </c>
    </row>
    <row r="66" spans="1:4" s="13" customFormat="1" ht="14" customHeight="1">
      <c r="A66" s="9" t="s">
        <v>120</v>
      </c>
      <c r="B66" s="10" t="s">
        <v>121</v>
      </c>
      <c r="C66" s="11">
        <v>118480</v>
      </c>
      <c r="D66" s="12">
        <v>0</v>
      </c>
    </row>
    <row r="67" spans="1:4" s="13" customFormat="1" ht="14" customHeight="1">
      <c r="A67" s="9" t="s">
        <v>122</v>
      </c>
      <c r="B67" s="10" t="s">
        <v>123</v>
      </c>
      <c r="C67" s="11">
        <v>27607</v>
      </c>
      <c r="D67" s="12">
        <v>0</v>
      </c>
    </row>
    <row r="68" spans="1:4" s="13" customFormat="1" ht="14" customHeight="1">
      <c r="A68" s="9" t="s">
        <v>124</v>
      </c>
      <c r="B68" s="10" t="s">
        <v>125</v>
      </c>
      <c r="C68" s="11">
        <v>33019</v>
      </c>
      <c r="D68" s="12">
        <v>0</v>
      </c>
    </row>
    <row r="69" spans="1:4" s="13" customFormat="1" ht="14" customHeight="1">
      <c r="A69" s="9" t="s">
        <v>126</v>
      </c>
      <c r="B69" s="10" t="s">
        <v>127</v>
      </c>
      <c r="C69" s="11">
        <v>13781</v>
      </c>
      <c r="D69" s="12">
        <v>0</v>
      </c>
    </row>
    <row r="70" spans="1:4" s="13" customFormat="1" ht="14" customHeight="1">
      <c r="A70" s="9" t="s">
        <v>128</v>
      </c>
      <c r="B70" s="10" t="s">
        <v>129</v>
      </c>
      <c r="C70" s="11">
        <v>23736</v>
      </c>
      <c r="D70" s="12">
        <v>0</v>
      </c>
    </row>
    <row r="71" spans="1:4" s="13" customFormat="1" ht="14" customHeight="1">
      <c r="A71" s="9" t="s">
        <v>130</v>
      </c>
      <c r="B71" s="10" t="s">
        <v>131</v>
      </c>
      <c r="C71" s="11">
        <v>900006</v>
      </c>
      <c r="D71" s="12">
        <v>35733</v>
      </c>
    </row>
    <row r="72" spans="1:4" s="13" customFormat="1" ht="14" customHeight="1">
      <c r="A72" s="9" t="s">
        <v>132</v>
      </c>
      <c r="B72" s="10" t="s">
        <v>133</v>
      </c>
      <c r="C72" s="11">
        <v>51701</v>
      </c>
      <c r="D72" s="12">
        <v>0</v>
      </c>
    </row>
    <row r="73" spans="1:4" s="13" customFormat="1" ht="14" customHeight="1">
      <c r="A73" s="9" t="s">
        <v>134</v>
      </c>
      <c r="B73" s="10" t="s">
        <v>135</v>
      </c>
      <c r="C73" s="11">
        <v>145514</v>
      </c>
      <c r="D73" s="12">
        <v>2629</v>
      </c>
    </row>
    <row r="74" spans="1:4" s="13" customFormat="1" ht="14" customHeight="1">
      <c r="A74" s="9" t="s">
        <v>136</v>
      </c>
      <c r="B74" s="10" t="s">
        <v>137</v>
      </c>
      <c r="C74" s="11">
        <v>39880</v>
      </c>
      <c r="D74" s="12">
        <v>0</v>
      </c>
    </row>
    <row r="75" spans="1:4" s="13" customFormat="1" ht="14" customHeight="1">
      <c r="A75" s="9" t="s">
        <v>138</v>
      </c>
      <c r="B75" s="10" t="s">
        <v>139</v>
      </c>
      <c r="C75" s="11">
        <v>964071</v>
      </c>
      <c r="D75" s="12">
        <v>0</v>
      </c>
    </row>
    <row r="76" spans="1:4" s="13" customFormat="1" ht="14" customHeight="1">
      <c r="A76" s="9" t="s">
        <v>140</v>
      </c>
      <c r="B76" s="10" t="s">
        <v>141</v>
      </c>
      <c r="C76" s="11">
        <v>44241</v>
      </c>
      <c r="D76" s="12">
        <v>0</v>
      </c>
    </row>
    <row r="77" spans="1:4" s="13" customFormat="1" ht="14" customHeight="1">
      <c r="A77" s="9" t="s">
        <v>142</v>
      </c>
      <c r="B77" s="10" t="s">
        <v>143</v>
      </c>
      <c r="C77" s="11">
        <v>160170</v>
      </c>
      <c r="D77" s="12">
        <v>0</v>
      </c>
    </row>
    <row r="78" spans="1:4" s="13" customFormat="1" ht="14" customHeight="1">
      <c r="A78" s="9" t="s">
        <v>144</v>
      </c>
      <c r="B78" s="10" t="s">
        <v>145</v>
      </c>
      <c r="C78" s="11">
        <v>99585</v>
      </c>
      <c r="D78" s="12">
        <v>0</v>
      </c>
    </row>
    <row r="79" spans="1:4" s="13" customFormat="1" ht="14" customHeight="1">
      <c r="A79" s="9" t="s">
        <v>146</v>
      </c>
      <c r="B79" s="10" t="s">
        <v>147</v>
      </c>
      <c r="C79" s="11">
        <v>40723</v>
      </c>
      <c r="D79" s="12">
        <v>0</v>
      </c>
    </row>
    <row r="80" spans="1:4" s="13" customFormat="1" ht="14" customHeight="1">
      <c r="A80" s="9" t="s">
        <v>148</v>
      </c>
      <c r="B80" s="10" t="s">
        <v>149</v>
      </c>
      <c r="C80" s="11">
        <v>38646</v>
      </c>
      <c r="D80" s="12">
        <v>0</v>
      </c>
    </row>
    <row r="81" spans="1:4" s="13" customFormat="1" ht="14" customHeight="1">
      <c r="A81" s="9" t="s">
        <v>150</v>
      </c>
      <c r="B81" s="10" t="s">
        <v>151</v>
      </c>
      <c r="C81" s="11">
        <v>44458</v>
      </c>
      <c r="D81" s="12">
        <v>0</v>
      </c>
    </row>
    <row r="82" spans="1:4" s="13" customFormat="1" ht="14" customHeight="1">
      <c r="A82" s="9" t="s">
        <v>152</v>
      </c>
      <c r="B82" s="10" t="s">
        <v>153</v>
      </c>
      <c r="C82" s="11">
        <v>25404</v>
      </c>
      <c r="D82" s="12">
        <v>0</v>
      </c>
    </row>
    <row r="83" spans="1:4" s="13" customFormat="1" ht="14" customHeight="1">
      <c r="A83" s="9" t="s">
        <v>154</v>
      </c>
      <c r="B83" s="10" t="s">
        <v>155</v>
      </c>
      <c r="C83" s="11">
        <v>20501</v>
      </c>
      <c r="D83" s="12">
        <v>0</v>
      </c>
    </row>
    <row r="84" spans="1:4" s="13" customFormat="1" ht="14" customHeight="1">
      <c r="A84" s="9" t="s">
        <v>156</v>
      </c>
      <c r="B84" s="10" t="s">
        <v>157</v>
      </c>
      <c r="C84" s="11">
        <v>76358</v>
      </c>
      <c r="D84" s="12">
        <v>0</v>
      </c>
    </row>
    <row r="85" spans="1:4" s="13" customFormat="1" ht="14" customHeight="1">
      <c r="A85" s="9" t="s">
        <v>158</v>
      </c>
      <c r="B85" s="10" t="s">
        <v>159</v>
      </c>
      <c r="C85" s="11">
        <v>980672</v>
      </c>
      <c r="D85" s="12">
        <v>109112</v>
      </c>
    </row>
    <row r="86" spans="1:4" s="13" customFormat="1" ht="14" customHeight="1">
      <c r="A86" s="9" t="s">
        <v>160</v>
      </c>
      <c r="B86" s="10" t="s">
        <v>161</v>
      </c>
      <c r="C86" s="11">
        <v>54247</v>
      </c>
      <c r="D86" s="12">
        <v>0</v>
      </c>
    </row>
    <row r="87" spans="1:4" s="13" customFormat="1" ht="14" customHeight="1">
      <c r="A87" s="9" t="s">
        <v>162</v>
      </c>
      <c r="B87" s="10" t="s">
        <v>163</v>
      </c>
      <c r="C87" s="11">
        <v>62556</v>
      </c>
      <c r="D87" s="12">
        <v>0</v>
      </c>
    </row>
    <row r="88" spans="1:4" s="13" customFormat="1" ht="14" customHeight="1">
      <c r="A88" s="9" t="s">
        <v>164</v>
      </c>
      <c r="B88" s="10" t="s">
        <v>165</v>
      </c>
      <c r="C88" s="11">
        <v>50663</v>
      </c>
      <c r="D88" s="12">
        <v>0</v>
      </c>
    </row>
    <row r="89" spans="1:4" s="13" customFormat="1" ht="14" customHeight="1">
      <c r="A89" s="9" t="s">
        <v>166</v>
      </c>
      <c r="B89" s="10" t="s">
        <v>167</v>
      </c>
      <c r="C89" s="11">
        <v>23207255</v>
      </c>
      <c r="D89" s="12">
        <v>3606285</v>
      </c>
    </row>
    <row r="90" spans="1:4" s="13" customFormat="1" ht="14" customHeight="1">
      <c r="A90" s="9" t="s">
        <v>168</v>
      </c>
      <c r="B90" s="10" t="s">
        <v>169</v>
      </c>
      <c r="C90" s="11">
        <v>122220</v>
      </c>
      <c r="D90" s="12">
        <v>10509</v>
      </c>
    </row>
    <row r="91" spans="1:4" s="13" customFormat="1" ht="14" customHeight="1">
      <c r="A91" s="9" t="s">
        <v>170</v>
      </c>
      <c r="B91" s="10" t="s">
        <v>171</v>
      </c>
      <c r="C91" s="11">
        <v>94939</v>
      </c>
      <c r="D91" s="12">
        <v>0</v>
      </c>
    </row>
    <row r="92" spans="1:4" s="13" customFormat="1" ht="14" customHeight="1">
      <c r="A92" s="9" t="s">
        <v>172</v>
      </c>
      <c r="B92" s="10" t="s">
        <v>173</v>
      </c>
      <c r="C92" s="11">
        <v>1768390</v>
      </c>
      <c r="D92" s="12">
        <v>181121</v>
      </c>
    </row>
    <row r="93" spans="1:4" s="13" customFormat="1" ht="14" customHeight="1">
      <c r="A93" s="9" t="s">
        <v>174</v>
      </c>
      <c r="B93" s="10" t="s">
        <v>175</v>
      </c>
      <c r="C93" s="11">
        <v>504151</v>
      </c>
      <c r="D93" s="12">
        <v>49446</v>
      </c>
    </row>
    <row r="94" spans="1:4" s="13" customFormat="1" ht="14" customHeight="1">
      <c r="A94" s="9" t="s">
        <v>176</v>
      </c>
      <c r="B94" s="10" t="s">
        <v>177</v>
      </c>
      <c r="C94" s="11">
        <v>72910</v>
      </c>
      <c r="D94" s="12">
        <v>1491</v>
      </c>
    </row>
    <row r="95" spans="1:4" s="13" customFormat="1" ht="14" customHeight="1">
      <c r="A95" s="9" t="s">
        <v>178</v>
      </c>
      <c r="B95" s="10" t="s">
        <v>179</v>
      </c>
      <c r="C95" s="11">
        <v>474468</v>
      </c>
      <c r="D95" s="12">
        <v>146543</v>
      </c>
    </row>
    <row r="96" spans="1:4" s="13" customFormat="1" ht="14" customHeight="1">
      <c r="A96" s="9" t="s">
        <v>180</v>
      </c>
      <c r="B96" s="10" t="s">
        <v>181</v>
      </c>
      <c r="C96" s="11">
        <v>82325</v>
      </c>
      <c r="D96" s="12">
        <v>0</v>
      </c>
    </row>
    <row r="97" spans="1:4" s="13" customFormat="1" ht="14" customHeight="1">
      <c r="A97" s="9" t="s">
        <v>182</v>
      </c>
      <c r="B97" s="10" t="s">
        <v>183</v>
      </c>
      <c r="C97" s="11">
        <v>0</v>
      </c>
      <c r="D97" s="12">
        <v>0</v>
      </c>
    </row>
    <row r="98" spans="1:4" s="13" customFormat="1" ht="14" customHeight="1">
      <c r="A98" s="9" t="s">
        <v>184</v>
      </c>
      <c r="B98" s="10" t="s">
        <v>185</v>
      </c>
      <c r="C98" s="11">
        <v>93354</v>
      </c>
      <c r="D98" s="12">
        <v>0</v>
      </c>
    </row>
    <row r="99" spans="1:4" s="13" customFormat="1" ht="14" customHeight="1">
      <c r="A99" s="9" t="s">
        <v>186</v>
      </c>
      <c r="B99" s="10" t="s">
        <v>187</v>
      </c>
      <c r="C99" s="11">
        <v>6097</v>
      </c>
      <c r="D99" s="12">
        <v>0</v>
      </c>
    </row>
    <row r="100" spans="1:4" s="13" customFormat="1" ht="14" customHeight="1">
      <c r="A100" s="9" t="s">
        <v>188</v>
      </c>
      <c r="B100" s="10" t="s">
        <v>189</v>
      </c>
      <c r="C100" s="11">
        <v>55793</v>
      </c>
      <c r="D100" s="12">
        <v>0</v>
      </c>
    </row>
    <row r="101" spans="1:4" s="13" customFormat="1" ht="14" customHeight="1">
      <c r="A101" s="9" t="s">
        <v>190</v>
      </c>
      <c r="B101" s="10" t="s">
        <v>191</v>
      </c>
      <c r="C101" s="11">
        <v>30192</v>
      </c>
      <c r="D101" s="12">
        <v>0</v>
      </c>
    </row>
    <row r="102" spans="1:4" s="13" customFormat="1" ht="14" customHeight="1">
      <c r="A102" s="9" t="s">
        <v>192</v>
      </c>
      <c r="B102" s="10" t="s">
        <v>193</v>
      </c>
      <c r="C102" s="11">
        <v>21460</v>
      </c>
      <c r="D102" s="12">
        <v>0</v>
      </c>
    </row>
    <row r="103" spans="1:4" s="13" customFormat="1" ht="14" customHeight="1">
      <c r="A103" s="9" t="s">
        <v>194</v>
      </c>
      <c r="B103" s="10" t="s">
        <v>195</v>
      </c>
      <c r="C103" s="11">
        <v>19186</v>
      </c>
      <c r="D103" s="12">
        <v>0</v>
      </c>
    </row>
    <row r="104" spans="1:4" s="13" customFormat="1" ht="14" customHeight="1">
      <c r="A104" s="9" t="s">
        <v>196</v>
      </c>
      <c r="B104" s="10" t="s">
        <v>197</v>
      </c>
      <c r="C104" s="11">
        <v>64223</v>
      </c>
      <c r="D104" s="12">
        <v>0</v>
      </c>
    </row>
    <row r="105" spans="1:4" s="13" customFormat="1" ht="14" customHeight="1">
      <c r="A105" s="9" t="s">
        <v>198</v>
      </c>
      <c r="B105" s="10" t="s">
        <v>199</v>
      </c>
      <c r="C105" s="11">
        <v>29423</v>
      </c>
      <c r="D105" s="12">
        <v>0</v>
      </c>
    </row>
    <row r="106" spans="1:4" s="13" customFormat="1" ht="14" customHeight="1">
      <c r="A106" s="9" t="s">
        <v>200</v>
      </c>
      <c r="B106" s="10" t="s">
        <v>201</v>
      </c>
      <c r="C106" s="11">
        <v>72104</v>
      </c>
      <c r="D106" s="12">
        <v>0</v>
      </c>
    </row>
    <row r="107" spans="1:4" s="13" customFormat="1" ht="14" customHeight="1">
      <c r="A107" s="9" t="s">
        <v>202</v>
      </c>
      <c r="B107" s="10" t="s">
        <v>203</v>
      </c>
      <c r="C107" s="11">
        <v>80592</v>
      </c>
      <c r="D107" s="12">
        <v>0</v>
      </c>
    </row>
    <row r="108" spans="1:4" s="13" customFormat="1" ht="14" customHeight="1">
      <c r="A108" s="9" t="s">
        <v>204</v>
      </c>
      <c r="B108" s="10" t="s">
        <v>205</v>
      </c>
      <c r="C108" s="11">
        <v>346270</v>
      </c>
      <c r="D108" s="12">
        <v>26402</v>
      </c>
    </row>
    <row r="109" spans="1:4" s="13" customFormat="1" ht="14" customHeight="1">
      <c r="A109" s="9" t="s">
        <v>206</v>
      </c>
      <c r="B109" s="10" t="s">
        <v>207</v>
      </c>
      <c r="C109" s="11">
        <v>19488</v>
      </c>
      <c r="D109" s="12">
        <v>0</v>
      </c>
    </row>
    <row r="110" spans="1:4" s="13" customFormat="1" ht="14" customHeight="1">
      <c r="A110" s="9" t="s">
        <v>208</v>
      </c>
      <c r="B110" s="10" t="s">
        <v>209</v>
      </c>
      <c r="C110" s="11">
        <v>17392</v>
      </c>
      <c r="D110" s="12">
        <v>0</v>
      </c>
    </row>
    <row r="111" spans="1:4" s="13" customFormat="1" ht="14" customHeight="1">
      <c r="A111" s="9" t="s">
        <v>210</v>
      </c>
      <c r="B111" s="10" t="s">
        <v>211</v>
      </c>
      <c r="C111" s="11">
        <v>66170</v>
      </c>
      <c r="D111" s="12">
        <v>0</v>
      </c>
    </row>
    <row r="112" spans="1:4" s="13" customFormat="1" ht="14" customHeight="1">
      <c r="A112" s="9" t="s">
        <v>212</v>
      </c>
      <c r="B112" s="10" t="s">
        <v>213</v>
      </c>
      <c r="C112" s="11">
        <v>41193</v>
      </c>
      <c r="D112" s="12">
        <v>0</v>
      </c>
    </row>
    <row r="113" spans="1:4" s="13" customFormat="1" ht="14" customHeight="1">
      <c r="A113" s="9" t="s">
        <v>214</v>
      </c>
      <c r="B113" s="10" t="s">
        <v>215</v>
      </c>
      <c r="C113" s="11">
        <v>32968</v>
      </c>
      <c r="D113" s="12">
        <v>0</v>
      </c>
    </row>
    <row r="114" spans="1:4" s="13" customFormat="1" ht="14" customHeight="1">
      <c r="A114" s="9" t="s">
        <v>216</v>
      </c>
      <c r="B114" s="10" t="s">
        <v>217</v>
      </c>
      <c r="C114" s="11">
        <v>25193</v>
      </c>
      <c r="D114" s="12">
        <v>0</v>
      </c>
    </row>
    <row r="115" spans="1:4" s="13" customFormat="1" ht="14" customHeight="1">
      <c r="A115" s="9" t="s">
        <v>218</v>
      </c>
      <c r="B115" s="10" t="s">
        <v>219</v>
      </c>
      <c r="C115" s="11">
        <v>60491</v>
      </c>
      <c r="D115" s="12">
        <v>0</v>
      </c>
    </row>
    <row r="116" spans="1:4" s="13" customFormat="1" ht="14" customHeight="1">
      <c r="A116" s="9" t="s">
        <v>220</v>
      </c>
      <c r="B116" s="10" t="s">
        <v>221</v>
      </c>
      <c r="C116" s="11">
        <v>2102208</v>
      </c>
      <c r="D116" s="12">
        <v>102495</v>
      </c>
    </row>
    <row r="117" spans="1:4" s="13" customFormat="1" ht="14" customHeight="1">
      <c r="A117" s="9" t="s">
        <v>222</v>
      </c>
      <c r="B117" s="10" t="s">
        <v>223</v>
      </c>
      <c r="C117" s="11">
        <v>114570</v>
      </c>
      <c r="D117" s="12">
        <v>0</v>
      </c>
    </row>
    <row r="118" spans="1:4" s="13" customFormat="1" ht="14" customHeight="1">
      <c r="A118" s="9" t="s">
        <v>224</v>
      </c>
      <c r="B118" s="10" t="s">
        <v>225</v>
      </c>
      <c r="C118" s="11">
        <v>84650</v>
      </c>
      <c r="D118" s="12">
        <v>0</v>
      </c>
    </row>
    <row r="119" spans="1:4" s="13" customFormat="1" ht="14" customHeight="1">
      <c r="A119" s="9" t="s">
        <v>226</v>
      </c>
      <c r="B119" s="10" t="s">
        <v>227</v>
      </c>
      <c r="C119" s="11">
        <v>33880</v>
      </c>
      <c r="D119" s="12">
        <v>0</v>
      </c>
    </row>
    <row r="120" spans="1:4" s="13" customFormat="1" ht="14" customHeight="1">
      <c r="A120" s="9" t="s">
        <v>228</v>
      </c>
      <c r="B120" s="10" t="s">
        <v>229</v>
      </c>
      <c r="C120" s="11">
        <v>13884</v>
      </c>
      <c r="D120" s="12">
        <v>0</v>
      </c>
    </row>
    <row r="121" spans="1:4" s="13" customFormat="1" ht="14" customHeight="1">
      <c r="A121" s="9" t="s">
        <v>230</v>
      </c>
      <c r="B121" s="10" t="s">
        <v>231</v>
      </c>
      <c r="C121" s="11">
        <v>11845</v>
      </c>
      <c r="D121" s="12">
        <v>1634</v>
      </c>
    </row>
    <row r="122" spans="1:4" s="13" customFormat="1" ht="14" customHeight="1">
      <c r="A122" s="9" t="s">
        <v>232</v>
      </c>
      <c r="B122" s="10" t="s">
        <v>233</v>
      </c>
      <c r="C122" s="11">
        <v>117668</v>
      </c>
      <c r="D122" s="12">
        <v>0</v>
      </c>
    </row>
    <row r="123" spans="1:4" s="13" customFormat="1" ht="14" customHeight="1">
      <c r="A123" s="9" t="s">
        <v>234</v>
      </c>
      <c r="B123" s="10" t="s">
        <v>235</v>
      </c>
      <c r="C123" s="11">
        <v>50945</v>
      </c>
      <c r="D123" s="12">
        <v>0</v>
      </c>
    </row>
    <row r="124" spans="1:4" s="13" customFormat="1" ht="14" customHeight="1">
      <c r="A124" s="9" t="s">
        <v>236</v>
      </c>
      <c r="B124" s="10" t="s">
        <v>237</v>
      </c>
      <c r="C124" s="11">
        <v>30265</v>
      </c>
      <c r="D124" s="12">
        <v>0</v>
      </c>
    </row>
    <row r="125" spans="1:4" s="13" customFormat="1" ht="14" customHeight="1">
      <c r="A125" s="9" t="s">
        <v>238</v>
      </c>
      <c r="B125" s="10" t="s">
        <v>239</v>
      </c>
      <c r="C125" s="11">
        <v>57711</v>
      </c>
      <c r="D125" s="12">
        <v>0</v>
      </c>
    </row>
    <row r="126" spans="1:4" s="13" customFormat="1" ht="14" customHeight="1">
      <c r="A126" s="9" t="s">
        <v>240</v>
      </c>
      <c r="B126" s="10" t="s">
        <v>241</v>
      </c>
      <c r="C126" s="11">
        <v>143165</v>
      </c>
      <c r="D126" s="12">
        <v>28633</v>
      </c>
    </row>
    <row r="127" spans="1:4" s="13" customFormat="1" ht="14" customHeight="1">
      <c r="A127" s="9" t="s">
        <v>242</v>
      </c>
      <c r="B127" s="10" t="s">
        <v>243</v>
      </c>
      <c r="C127" s="11">
        <v>24934</v>
      </c>
      <c r="D127" s="12">
        <v>0</v>
      </c>
    </row>
    <row r="128" spans="1:4" s="13" customFormat="1" ht="14" customHeight="1">
      <c r="A128" s="9" t="s">
        <v>244</v>
      </c>
      <c r="B128" s="10" t="s">
        <v>245</v>
      </c>
      <c r="C128" s="11">
        <v>22484</v>
      </c>
      <c r="D128" s="12">
        <v>0</v>
      </c>
    </row>
    <row r="129" spans="1:4" s="13" customFormat="1" ht="14" customHeight="1">
      <c r="A129" s="9" t="s">
        <v>246</v>
      </c>
      <c r="B129" s="10" t="s">
        <v>247</v>
      </c>
      <c r="C129" s="11">
        <v>14162</v>
      </c>
      <c r="D129" s="12">
        <v>0</v>
      </c>
    </row>
    <row r="130" spans="1:4" s="13" customFormat="1" ht="14" customHeight="1">
      <c r="A130" s="9" t="s">
        <v>248</v>
      </c>
      <c r="B130" s="10" t="s">
        <v>249</v>
      </c>
      <c r="C130" s="11">
        <v>59276</v>
      </c>
      <c r="D130" s="12">
        <v>5352</v>
      </c>
    </row>
    <row r="131" spans="1:4" s="13" customFormat="1" ht="14" customHeight="1">
      <c r="A131" s="9" t="s">
        <v>250</v>
      </c>
      <c r="B131" s="10" t="s">
        <v>251</v>
      </c>
      <c r="C131" s="11">
        <v>17967</v>
      </c>
      <c r="D131" s="12">
        <v>0</v>
      </c>
    </row>
    <row r="132" spans="1:4" s="13" customFormat="1" ht="14" customHeight="1">
      <c r="A132" s="9" t="s">
        <v>252</v>
      </c>
      <c r="B132" s="10" t="s">
        <v>253</v>
      </c>
      <c r="C132" s="11">
        <v>63852</v>
      </c>
      <c r="D132" s="12">
        <v>0</v>
      </c>
    </row>
    <row r="133" spans="1:4" s="13" customFormat="1" ht="14" customHeight="1">
      <c r="A133" s="9" t="s">
        <v>254</v>
      </c>
      <c r="B133" s="10" t="s">
        <v>255</v>
      </c>
      <c r="C133" s="11">
        <v>53773</v>
      </c>
      <c r="D133" s="12">
        <v>4995</v>
      </c>
    </row>
    <row r="134" spans="1:4" s="13" customFormat="1" ht="14" customHeight="1">
      <c r="A134" s="9" t="s">
        <v>256</v>
      </c>
      <c r="B134" s="10" t="s">
        <v>257</v>
      </c>
      <c r="C134" s="11">
        <v>24460</v>
      </c>
      <c r="D134" s="12">
        <v>0</v>
      </c>
    </row>
    <row r="135" spans="1:4" s="13" customFormat="1" ht="14" customHeight="1">
      <c r="A135" s="9" t="s">
        <v>258</v>
      </c>
      <c r="B135" s="10" t="s">
        <v>259</v>
      </c>
      <c r="C135" s="11">
        <v>154050</v>
      </c>
      <c r="D135" s="12">
        <v>0</v>
      </c>
    </row>
    <row r="136" spans="1:4" s="13" customFormat="1" ht="14" customHeight="1">
      <c r="A136" s="9" t="s">
        <v>260</v>
      </c>
      <c r="B136" s="10" t="s">
        <v>261</v>
      </c>
      <c r="C136" s="11">
        <v>36978</v>
      </c>
      <c r="D136" s="12">
        <v>4163</v>
      </c>
    </row>
    <row r="137" spans="1:4" s="13" customFormat="1" ht="14" customHeight="1">
      <c r="A137" s="9" t="s">
        <v>262</v>
      </c>
      <c r="B137" s="10" t="s">
        <v>263</v>
      </c>
      <c r="C137" s="11">
        <v>44810</v>
      </c>
      <c r="D137" s="12">
        <v>0</v>
      </c>
    </row>
    <row r="138" spans="1:4" s="13" customFormat="1" ht="14" customHeight="1">
      <c r="A138" s="9" t="s">
        <v>264</v>
      </c>
      <c r="B138" s="10" t="s">
        <v>265</v>
      </c>
      <c r="C138" s="11">
        <v>18545</v>
      </c>
      <c r="D138" s="12">
        <v>0</v>
      </c>
    </row>
    <row r="139" spans="1:4" s="13" customFormat="1" ht="14" customHeight="1">
      <c r="A139" s="9" t="s">
        <v>266</v>
      </c>
      <c r="B139" s="10" t="s">
        <v>267</v>
      </c>
      <c r="C139" s="11">
        <v>95177</v>
      </c>
      <c r="D139" s="12">
        <v>3999</v>
      </c>
    </row>
    <row r="140" spans="1:4" s="13" customFormat="1" ht="14" customHeight="1">
      <c r="A140" s="9" t="s">
        <v>268</v>
      </c>
      <c r="B140" s="10" t="s">
        <v>269</v>
      </c>
      <c r="C140" s="11">
        <v>27838</v>
      </c>
      <c r="D140" s="12">
        <v>0</v>
      </c>
    </row>
    <row r="141" spans="1:4" s="13" customFormat="1" ht="14" customHeight="1">
      <c r="A141" s="9" t="s">
        <v>270</v>
      </c>
      <c r="B141" s="10" t="s">
        <v>271</v>
      </c>
      <c r="C141" s="11">
        <v>16694</v>
      </c>
      <c r="D141" s="12">
        <v>0</v>
      </c>
    </row>
    <row r="142" spans="1:4" s="13" customFormat="1" ht="14" customHeight="1">
      <c r="A142" s="9" t="s">
        <v>272</v>
      </c>
      <c r="B142" s="10" t="s">
        <v>273</v>
      </c>
      <c r="C142" s="11">
        <v>92904</v>
      </c>
      <c r="D142" s="12">
        <v>0</v>
      </c>
    </row>
    <row r="143" spans="1:4" s="13" customFormat="1" ht="14" customHeight="1">
      <c r="A143" s="9" t="s">
        <v>274</v>
      </c>
      <c r="B143" s="10" t="s">
        <v>275</v>
      </c>
      <c r="C143" s="11">
        <v>175042</v>
      </c>
      <c r="D143" s="12">
        <v>11820</v>
      </c>
    </row>
    <row r="144" spans="1:4" s="13" customFormat="1" ht="14" customHeight="1">
      <c r="A144" s="9" t="s">
        <v>276</v>
      </c>
      <c r="B144" s="10" t="s">
        <v>277</v>
      </c>
      <c r="C144" s="11">
        <v>31260</v>
      </c>
      <c r="D144" s="12">
        <v>0</v>
      </c>
    </row>
    <row r="145" spans="1:4" s="13" customFormat="1" ht="14" customHeight="1">
      <c r="A145" s="9" t="s">
        <v>278</v>
      </c>
      <c r="B145" s="10" t="s">
        <v>279</v>
      </c>
      <c r="C145" s="11">
        <v>18063</v>
      </c>
      <c r="D145" s="12">
        <v>0</v>
      </c>
    </row>
    <row r="146" spans="1:4" s="13" customFormat="1" ht="14" customHeight="1">
      <c r="A146" s="9" t="s">
        <v>280</v>
      </c>
      <c r="B146" s="10" t="s">
        <v>281</v>
      </c>
      <c r="C146" s="11">
        <v>71221</v>
      </c>
      <c r="D146" s="12">
        <v>0</v>
      </c>
    </row>
    <row r="147" spans="1:4" s="13" customFormat="1" ht="14" customHeight="1">
      <c r="A147" s="9" t="s">
        <v>282</v>
      </c>
      <c r="B147" s="10" t="s">
        <v>283</v>
      </c>
      <c r="C147" s="11">
        <v>36330</v>
      </c>
      <c r="D147" s="12">
        <v>3812</v>
      </c>
    </row>
    <row r="148" spans="1:4" s="13" customFormat="1" ht="14" customHeight="1">
      <c r="A148" s="9" t="s">
        <v>284</v>
      </c>
      <c r="B148" s="10" t="s">
        <v>285</v>
      </c>
      <c r="C148" s="11">
        <v>43112</v>
      </c>
      <c r="D148" s="12">
        <v>9650</v>
      </c>
    </row>
    <row r="149" spans="1:4" s="13" customFormat="1" ht="14" customHeight="1">
      <c r="A149" s="9" t="s">
        <v>286</v>
      </c>
      <c r="B149" s="10" t="s">
        <v>287</v>
      </c>
      <c r="C149" s="11">
        <v>83557</v>
      </c>
      <c r="D149" s="12">
        <v>0</v>
      </c>
    </row>
    <row r="150" spans="1:4" s="13" customFormat="1" ht="14" customHeight="1">
      <c r="A150" s="9" t="s">
        <v>288</v>
      </c>
      <c r="B150" s="10" t="s">
        <v>289</v>
      </c>
      <c r="C150" s="11">
        <v>73510</v>
      </c>
      <c r="D150" s="12">
        <v>0</v>
      </c>
    </row>
    <row r="151" spans="1:4" s="13" customFormat="1" ht="14" customHeight="1">
      <c r="A151" s="9" t="s">
        <v>290</v>
      </c>
      <c r="B151" s="10" t="s">
        <v>291</v>
      </c>
      <c r="C151" s="11">
        <v>23846</v>
      </c>
      <c r="D151" s="12">
        <v>0</v>
      </c>
    </row>
    <row r="152" spans="1:4" s="13" customFormat="1" ht="14" customHeight="1">
      <c r="A152" s="9" t="s">
        <v>292</v>
      </c>
      <c r="B152" s="10" t="s">
        <v>293</v>
      </c>
      <c r="C152" s="11">
        <v>42696</v>
      </c>
      <c r="D152" s="12">
        <v>0</v>
      </c>
    </row>
    <row r="153" spans="1:4" s="13" customFormat="1" ht="14" customHeight="1">
      <c r="A153" s="9" t="s">
        <v>294</v>
      </c>
      <c r="B153" s="10" t="s">
        <v>295</v>
      </c>
      <c r="C153" s="11">
        <v>7183409</v>
      </c>
      <c r="D153" s="12">
        <v>927305</v>
      </c>
    </row>
    <row r="154" spans="1:4" s="13" customFormat="1" ht="14" customHeight="1">
      <c r="A154" s="9" t="s">
        <v>296</v>
      </c>
      <c r="B154" s="10" t="s">
        <v>297</v>
      </c>
      <c r="C154" s="11">
        <v>107205</v>
      </c>
      <c r="D154" s="12">
        <v>923</v>
      </c>
    </row>
    <row r="155" spans="1:4" s="13" customFormat="1" ht="14" customHeight="1">
      <c r="A155" s="9" t="s">
        <v>298</v>
      </c>
      <c r="B155" s="10" t="s">
        <v>299</v>
      </c>
      <c r="C155" s="11">
        <v>19815</v>
      </c>
      <c r="D155" s="12">
        <v>0</v>
      </c>
    </row>
    <row r="156" spans="1:4" s="13" customFormat="1" ht="14" customHeight="1">
      <c r="A156" s="9" t="s">
        <v>300</v>
      </c>
      <c r="B156" s="10" t="s">
        <v>301</v>
      </c>
      <c r="C156" s="11">
        <v>82818</v>
      </c>
      <c r="D156" s="12">
        <v>2368</v>
      </c>
    </row>
    <row r="157" spans="1:4" s="13" customFormat="1" ht="14" customHeight="1">
      <c r="A157" s="9" t="s">
        <v>302</v>
      </c>
      <c r="B157" s="10" t="s">
        <v>303</v>
      </c>
      <c r="C157" s="11">
        <v>41409</v>
      </c>
      <c r="D157" s="12">
        <v>0</v>
      </c>
    </row>
    <row r="158" spans="1:4" s="13" customFormat="1" ht="14" customHeight="1">
      <c r="A158" s="9" t="s">
        <v>304</v>
      </c>
      <c r="B158" s="10" t="s">
        <v>305</v>
      </c>
      <c r="C158" s="11">
        <v>755162</v>
      </c>
      <c r="D158" s="12">
        <v>63731</v>
      </c>
    </row>
    <row r="159" spans="1:4" s="13" customFormat="1" ht="14" customHeight="1">
      <c r="A159" s="9" t="s">
        <v>306</v>
      </c>
      <c r="B159" s="10" t="s">
        <v>307</v>
      </c>
      <c r="C159" s="11">
        <v>23702</v>
      </c>
      <c r="D159" s="12">
        <v>0</v>
      </c>
    </row>
    <row r="160" spans="1:4" s="13" customFormat="1" ht="14" customHeight="1">
      <c r="A160" s="9" t="s">
        <v>308</v>
      </c>
      <c r="B160" s="10" t="s">
        <v>309</v>
      </c>
      <c r="C160" s="11">
        <v>46675</v>
      </c>
      <c r="D160" s="12">
        <v>0</v>
      </c>
    </row>
    <row r="161" spans="1:4" s="13" customFormat="1" ht="14" customHeight="1">
      <c r="A161" s="9" t="s">
        <v>310</v>
      </c>
      <c r="B161" s="10" t="s">
        <v>311</v>
      </c>
      <c r="C161" s="11">
        <v>35821</v>
      </c>
      <c r="D161" s="12">
        <v>0</v>
      </c>
    </row>
    <row r="162" spans="1:4" s="13" customFormat="1" ht="14" customHeight="1">
      <c r="A162" s="9" t="s">
        <v>312</v>
      </c>
      <c r="B162" s="10" t="s">
        <v>313</v>
      </c>
      <c r="C162" s="11">
        <v>24566</v>
      </c>
      <c r="D162" s="12">
        <v>0</v>
      </c>
    </row>
    <row r="163" spans="1:4" s="13" customFormat="1" ht="14" customHeight="1">
      <c r="A163" s="9" t="s">
        <v>314</v>
      </c>
      <c r="B163" s="10" t="s">
        <v>315</v>
      </c>
      <c r="C163" s="11">
        <v>18688</v>
      </c>
      <c r="D163" s="12">
        <v>0</v>
      </c>
    </row>
    <row r="164" spans="1:4" s="13" customFormat="1" ht="14" customHeight="1">
      <c r="A164" s="9" t="s">
        <v>316</v>
      </c>
      <c r="B164" s="10" t="s">
        <v>317</v>
      </c>
      <c r="C164" s="11">
        <v>18737</v>
      </c>
      <c r="D164" s="12">
        <v>0</v>
      </c>
    </row>
    <row r="165" spans="1:4" s="13" customFormat="1" ht="14" customHeight="1">
      <c r="A165" s="9" t="s">
        <v>318</v>
      </c>
      <c r="B165" s="10" t="s">
        <v>319</v>
      </c>
      <c r="C165" s="11">
        <v>16408</v>
      </c>
      <c r="D165" s="12">
        <v>0</v>
      </c>
    </row>
    <row r="166" spans="1:4" s="13" customFormat="1" ht="14" customHeight="1">
      <c r="A166" s="9" t="s">
        <v>320</v>
      </c>
      <c r="B166" s="10" t="s">
        <v>321</v>
      </c>
      <c r="C166" s="11">
        <v>128298</v>
      </c>
      <c r="D166" s="12">
        <v>15246</v>
      </c>
    </row>
    <row r="167" spans="1:4" s="13" customFormat="1" ht="14" customHeight="1">
      <c r="A167" s="9" t="s">
        <v>322</v>
      </c>
      <c r="B167" s="10" t="s">
        <v>323</v>
      </c>
      <c r="C167" s="11">
        <v>825052</v>
      </c>
      <c r="D167" s="12">
        <v>150806</v>
      </c>
    </row>
    <row r="168" spans="1:4" s="13" customFormat="1" ht="14" customHeight="1">
      <c r="A168" s="9" t="s">
        <v>324</v>
      </c>
      <c r="B168" s="10" t="s">
        <v>325</v>
      </c>
      <c r="C168" s="11">
        <v>32097</v>
      </c>
      <c r="D168" s="12">
        <v>7398</v>
      </c>
    </row>
    <row r="169" spans="1:4" s="13" customFormat="1" ht="14" customHeight="1">
      <c r="A169" s="9" t="s">
        <v>326</v>
      </c>
      <c r="B169" s="10" t="s">
        <v>327</v>
      </c>
      <c r="C169" s="11">
        <v>39124</v>
      </c>
      <c r="D169" s="12">
        <v>0</v>
      </c>
    </row>
    <row r="170" spans="1:4" s="13" customFormat="1" ht="14" customHeight="1">
      <c r="A170" s="9" t="s">
        <v>328</v>
      </c>
      <c r="B170" s="10" t="s">
        <v>329</v>
      </c>
      <c r="C170" s="11">
        <v>49132</v>
      </c>
      <c r="D170" s="12">
        <v>0</v>
      </c>
    </row>
    <row r="171" spans="1:4" s="13" customFormat="1" ht="14" customHeight="1">
      <c r="A171" s="9" t="s">
        <v>330</v>
      </c>
      <c r="B171" s="10" t="s">
        <v>331</v>
      </c>
      <c r="C171" s="11">
        <v>0</v>
      </c>
      <c r="D171" s="12">
        <v>0</v>
      </c>
    </row>
    <row r="172" spans="1:4" s="13" customFormat="1" ht="14" customHeight="1">
      <c r="A172" s="9" t="s">
        <v>332</v>
      </c>
      <c r="B172" s="10" t="s">
        <v>333</v>
      </c>
      <c r="C172" s="11">
        <v>99758</v>
      </c>
      <c r="D172" s="12">
        <v>20984</v>
      </c>
    </row>
    <row r="173" spans="1:4" s="13" customFormat="1" ht="14" customHeight="1">
      <c r="A173" s="9" t="s">
        <v>334</v>
      </c>
      <c r="B173" s="10" t="s">
        <v>335</v>
      </c>
      <c r="C173" s="11">
        <v>34715</v>
      </c>
      <c r="D173" s="12">
        <v>0</v>
      </c>
    </row>
    <row r="174" spans="1:4" s="13" customFormat="1" ht="14" customHeight="1">
      <c r="A174" s="9" t="s">
        <v>336</v>
      </c>
      <c r="B174" s="10" t="s">
        <v>337</v>
      </c>
      <c r="C174" s="11">
        <v>100454</v>
      </c>
      <c r="D174" s="12">
        <v>0</v>
      </c>
    </row>
    <row r="175" spans="1:4" s="13" customFormat="1" ht="14" customHeight="1">
      <c r="A175" s="9" t="s">
        <v>338</v>
      </c>
      <c r="B175" s="10" t="s">
        <v>339</v>
      </c>
      <c r="C175" s="11">
        <v>76825</v>
      </c>
      <c r="D175" s="12">
        <v>0</v>
      </c>
    </row>
    <row r="176" spans="1:4" s="13" customFormat="1" ht="14" customHeight="1">
      <c r="A176" s="9" t="s">
        <v>340</v>
      </c>
      <c r="B176" s="10" t="s">
        <v>341</v>
      </c>
      <c r="C176" s="11">
        <v>32614</v>
      </c>
      <c r="D176" s="12">
        <v>0</v>
      </c>
    </row>
    <row r="177" spans="1:4" s="13" customFormat="1" ht="14" customHeight="1">
      <c r="A177" s="9" t="s">
        <v>342</v>
      </c>
      <c r="B177" s="10" t="s">
        <v>343</v>
      </c>
      <c r="C177" s="11">
        <v>54424</v>
      </c>
      <c r="D177" s="12">
        <v>0</v>
      </c>
    </row>
    <row r="178" spans="1:4" s="13" customFormat="1" ht="14" customHeight="1">
      <c r="A178" s="9" t="s">
        <v>344</v>
      </c>
      <c r="B178" s="10" t="s">
        <v>345</v>
      </c>
      <c r="C178" s="11">
        <v>34298</v>
      </c>
      <c r="D178" s="12">
        <v>0</v>
      </c>
    </row>
    <row r="179" spans="1:4" s="13" customFormat="1" ht="14" customHeight="1">
      <c r="A179" s="9" t="s">
        <v>346</v>
      </c>
      <c r="B179" s="10" t="s">
        <v>347</v>
      </c>
      <c r="C179" s="11">
        <v>104380</v>
      </c>
      <c r="D179" s="12">
        <v>0</v>
      </c>
    </row>
    <row r="180" spans="1:4" s="13" customFormat="1" ht="14" customHeight="1">
      <c r="A180" s="9" t="s">
        <v>348</v>
      </c>
      <c r="B180" s="10" t="s">
        <v>349</v>
      </c>
      <c r="C180" s="11">
        <v>78387</v>
      </c>
      <c r="D180" s="12">
        <v>0</v>
      </c>
    </row>
    <row r="181" spans="1:4" s="13" customFormat="1" ht="14" customHeight="1">
      <c r="A181" s="9" t="s">
        <v>350</v>
      </c>
      <c r="B181" s="10" t="s">
        <v>351</v>
      </c>
      <c r="C181" s="11">
        <v>93988</v>
      </c>
      <c r="D181" s="12">
        <v>0</v>
      </c>
    </row>
    <row r="182" spans="1:4" s="13" customFormat="1" ht="14" customHeight="1">
      <c r="A182" s="9" t="s">
        <v>352</v>
      </c>
      <c r="B182" s="10" t="s">
        <v>353</v>
      </c>
      <c r="C182" s="11">
        <v>52841</v>
      </c>
      <c r="D182" s="12">
        <v>0</v>
      </c>
    </row>
    <row r="183" spans="1:4" s="13" customFormat="1" ht="14" customHeight="1">
      <c r="A183" s="9" t="s">
        <v>354</v>
      </c>
      <c r="B183" s="10" t="s">
        <v>355</v>
      </c>
      <c r="C183" s="11">
        <v>258486</v>
      </c>
      <c r="D183" s="12">
        <v>47925</v>
      </c>
    </row>
    <row r="184" spans="1:4" s="13" customFormat="1" ht="14" customHeight="1">
      <c r="A184" s="9" t="s">
        <v>356</v>
      </c>
      <c r="B184" s="10" t="s">
        <v>357</v>
      </c>
      <c r="C184" s="11">
        <v>25658</v>
      </c>
      <c r="D184" s="12">
        <v>0</v>
      </c>
    </row>
    <row r="185" spans="1:4" s="13" customFormat="1" ht="14" customHeight="1">
      <c r="A185" s="9" t="s">
        <v>358</v>
      </c>
      <c r="B185" s="10" t="s">
        <v>359</v>
      </c>
      <c r="C185" s="11">
        <v>63784</v>
      </c>
      <c r="D185" s="12">
        <v>0</v>
      </c>
    </row>
    <row r="186" spans="1:4" s="13" customFormat="1" ht="14" customHeight="1">
      <c r="A186" s="9" t="s">
        <v>360</v>
      </c>
      <c r="B186" s="10" t="s">
        <v>361</v>
      </c>
      <c r="C186" s="11">
        <v>32322</v>
      </c>
      <c r="D186" s="12">
        <v>0</v>
      </c>
    </row>
    <row r="187" spans="1:4" s="13" customFormat="1" ht="14" customHeight="1">
      <c r="A187" s="9" t="s">
        <v>362</v>
      </c>
      <c r="B187" s="10" t="s">
        <v>363</v>
      </c>
      <c r="C187" s="11">
        <v>38239</v>
      </c>
      <c r="D187" s="12">
        <v>0</v>
      </c>
    </row>
    <row r="188" spans="1:4" s="13" customFormat="1" ht="14" customHeight="1">
      <c r="A188" s="9" t="s">
        <v>364</v>
      </c>
      <c r="B188" s="10" t="s">
        <v>365</v>
      </c>
      <c r="C188" s="11">
        <v>123506</v>
      </c>
      <c r="D188" s="12">
        <v>3707</v>
      </c>
    </row>
    <row r="189" spans="1:4" s="13" customFormat="1" ht="14" customHeight="1">
      <c r="A189" s="9" t="s">
        <v>366</v>
      </c>
      <c r="B189" s="10" t="s">
        <v>367</v>
      </c>
      <c r="C189" s="11">
        <v>30908</v>
      </c>
      <c r="D189" s="12">
        <v>0</v>
      </c>
    </row>
    <row r="190" spans="1:4" s="13" customFormat="1" ht="14" customHeight="1">
      <c r="A190" s="9" t="s">
        <v>368</v>
      </c>
      <c r="B190" s="10" t="s">
        <v>369</v>
      </c>
      <c r="C190" s="11">
        <v>21738</v>
      </c>
      <c r="D190" s="12">
        <v>0</v>
      </c>
    </row>
    <row r="191" spans="1:4" s="13" customFormat="1" ht="14" customHeight="1">
      <c r="A191" s="9" t="s">
        <v>370</v>
      </c>
      <c r="B191" s="10" t="s">
        <v>371</v>
      </c>
      <c r="C191" s="11">
        <v>43695</v>
      </c>
      <c r="D191" s="12">
        <v>6075</v>
      </c>
    </row>
    <row r="192" spans="1:4" s="13" customFormat="1" ht="14" customHeight="1">
      <c r="A192" s="9" t="s">
        <v>372</v>
      </c>
      <c r="B192" s="10" t="s">
        <v>373</v>
      </c>
      <c r="C192" s="11">
        <v>60740</v>
      </c>
      <c r="D192" s="12">
        <v>6271</v>
      </c>
    </row>
    <row r="193" spans="1:4" s="13" customFormat="1" ht="14" customHeight="1">
      <c r="A193" s="9" t="s">
        <v>374</v>
      </c>
      <c r="B193" s="10" t="s">
        <v>375</v>
      </c>
      <c r="C193" s="11">
        <v>27984</v>
      </c>
      <c r="D193" s="12">
        <v>4841</v>
      </c>
    </row>
    <row r="194" spans="1:4" s="13" customFormat="1" ht="14" customHeight="1">
      <c r="A194" s="9" t="s">
        <v>376</v>
      </c>
      <c r="B194" s="10" t="s">
        <v>377</v>
      </c>
      <c r="C194" s="11">
        <v>520760</v>
      </c>
      <c r="D194" s="12">
        <v>105492</v>
      </c>
    </row>
    <row r="195" spans="1:4" s="13" customFormat="1" ht="14" customHeight="1">
      <c r="A195" s="9" t="s">
        <v>378</v>
      </c>
      <c r="B195" s="10" t="s">
        <v>379</v>
      </c>
      <c r="C195" s="11">
        <v>103141</v>
      </c>
      <c r="D195" s="12">
        <v>6171</v>
      </c>
    </row>
    <row r="196" spans="1:4" s="13" customFormat="1" ht="14" customHeight="1">
      <c r="A196" s="9" t="s">
        <v>380</v>
      </c>
      <c r="B196" s="10" t="s">
        <v>381</v>
      </c>
      <c r="C196" s="11">
        <v>21594</v>
      </c>
      <c r="D196" s="12">
        <v>12134</v>
      </c>
    </row>
    <row r="197" spans="1:4" s="13" customFormat="1" ht="14" customHeight="1">
      <c r="A197" s="9" t="s">
        <v>382</v>
      </c>
      <c r="B197" s="10" t="s">
        <v>383</v>
      </c>
      <c r="C197" s="11">
        <v>28551</v>
      </c>
      <c r="D197" s="12">
        <v>0</v>
      </c>
    </row>
    <row r="198" spans="1:4" s="13" customFormat="1" ht="14" customHeight="1">
      <c r="A198" s="9" t="s">
        <v>384</v>
      </c>
      <c r="B198" s="10" t="s">
        <v>385</v>
      </c>
      <c r="C198" s="11">
        <v>16845</v>
      </c>
      <c r="D198" s="12">
        <v>0</v>
      </c>
    </row>
    <row r="199" spans="1:4" s="13" customFormat="1" ht="14" customHeight="1">
      <c r="A199" s="9" t="s">
        <v>386</v>
      </c>
      <c r="B199" s="10" t="s">
        <v>387</v>
      </c>
      <c r="C199" s="11">
        <v>52648</v>
      </c>
      <c r="D199" s="12">
        <v>0</v>
      </c>
    </row>
    <row r="200" spans="1:4" s="13" customFormat="1" ht="14" customHeight="1">
      <c r="A200" s="9" t="s">
        <v>388</v>
      </c>
      <c r="B200" s="10" t="s">
        <v>389</v>
      </c>
      <c r="C200" s="11">
        <v>34014</v>
      </c>
      <c r="D200" s="12">
        <v>1820</v>
      </c>
    </row>
    <row r="201" spans="1:4" s="13" customFormat="1" ht="14" customHeight="1">
      <c r="A201" s="9" t="s">
        <v>390</v>
      </c>
      <c r="B201" s="10" t="s">
        <v>391</v>
      </c>
      <c r="C201" s="11">
        <v>194023</v>
      </c>
      <c r="D201" s="12">
        <v>16339</v>
      </c>
    </row>
    <row r="202" spans="1:4" s="13" customFormat="1" ht="14" customHeight="1">
      <c r="A202" s="9" t="s">
        <v>392</v>
      </c>
      <c r="B202" s="10" t="s">
        <v>393</v>
      </c>
      <c r="C202" s="11">
        <v>46465</v>
      </c>
      <c r="D202" s="12">
        <v>0</v>
      </c>
    </row>
    <row r="203" spans="1:4" s="13" customFormat="1" ht="14" customHeight="1">
      <c r="A203" s="9" t="s">
        <v>394</v>
      </c>
      <c r="B203" s="10" t="s">
        <v>395</v>
      </c>
      <c r="C203" s="11">
        <v>163142</v>
      </c>
      <c r="D203" s="12">
        <v>33267</v>
      </c>
    </row>
    <row r="204" spans="1:4" s="13" customFormat="1" ht="14" customHeight="1">
      <c r="A204" s="9" t="s">
        <v>396</v>
      </c>
      <c r="B204" s="10" t="s">
        <v>397</v>
      </c>
      <c r="C204" s="11">
        <v>81554</v>
      </c>
      <c r="D204" s="12">
        <v>0</v>
      </c>
    </row>
    <row r="205" spans="1:4" s="13" customFormat="1" ht="14" customHeight="1">
      <c r="A205" s="9" t="s">
        <v>398</v>
      </c>
      <c r="B205" s="10" t="s">
        <v>399</v>
      </c>
      <c r="C205" s="11">
        <v>34983</v>
      </c>
      <c r="D205" s="12">
        <v>0</v>
      </c>
    </row>
    <row r="206" spans="1:4" s="13" customFormat="1" ht="14" customHeight="1">
      <c r="A206" s="9" t="s">
        <v>400</v>
      </c>
      <c r="B206" s="10" t="s">
        <v>401</v>
      </c>
      <c r="C206" s="11">
        <v>449878</v>
      </c>
      <c r="D206" s="12">
        <v>19105</v>
      </c>
    </row>
    <row r="207" spans="1:4" s="13" customFormat="1" ht="14" customHeight="1">
      <c r="A207" s="9" t="s">
        <v>402</v>
      </c>
      <c r="B207" s="10" t="s">
        <v>403</v>
      </c>
      <c r="C207" s="11">
        <v>32456</v>
      </c>
      <c r="D207" s="12">
        <v>0</v>
      </c>
    </row>
    <row r="208" spans="1:4" s="13" customFormat="1" ht="14" customHeight="1">
      <c r="A208" s="9" t="s">
        <v>404</v>
      </c>
      <c r="B208" s="10" t="s">
        <v>405</v>
      </c>
      <c r="C208" s="11">
        <v>20323</v>
      </c>
      <c r="D208" s="12">
        <v>0</v>
      </c>
    </row>
    <row r="209" spans="1:4" s="13" customFormat="1" ht="14" customHeight="1">
      <c r="A209" s="9" t="s">
        <v>406</v>
      </c>
      <c r="B209" s="10" t="s">
        <v>407</v>
      </c>
      <c r="C209" s="11">
        <v>60524</v>
      </c>
      <c r="D209" s="12">
        <v>0</v>
      </c>
    </row>
    <row r="210" spans="1:4" s="13" customFormat="1" ht="14" customHeight="1">
      <c r="A210" s="9" t="s">
        <v>408</v>
      </c>
      <c r="B210" s="10" t="s">
        <v>409</v>
      </c>
      <c r="C210" s="11">
        <v>746304</v>
      </c>
      <c r="D210" s="12">
        <v>27621</v>
      </c>
    </row>
    <row r="211" spans="1:4" s="13" customFormat="1" ht="14" customHeight="1">
      <c r="A211" s="9" t="s">
        <v>410</v>
      </c>
      <c r="B211" s="10" t="s">
        <v>411</v>
      </c>
      <c r="C211" s="11">
        <v>373014</v>
      </c>
      <c r="D211" s="12">
        <v>15441</v>
      </c>
    </row>
    <row r="212" spans="1:4" s="13" customFormat="1" ht="14" customHeight="1">
      <c r="A212" s="9" t="s">
        <v>412</v>
      </c>
      <c r="B212" s="10" t="s">
        <v>413</v>
      </c>
      <c r="C212" s="11">
        <v>118891</v>
      </c>
      <c r="D212" s="12">
        <v>0</v>
      </c>
    </row>
    <row r="213" spans="1:4" s="13" customFormat="1" ht="14" customHeight="1">
      <c r="A213" s="9" t="s">
        <v>414</v>
      </c>
      <c r="B213" s="10" t="s">
        <v>415</v>
      </c>
      <c r="C213" s="11">
        <v>51571</v>
      </c>
      <c r="D213" s="12">
        <v>0</v>
      </c>
    </row>
    <row r="214" spans="1:4" s="13" customFormat="1" ht="14" customHeight="1">
      <c r="A214" s="9" t="s">
        <v>416</v>
      </c>
      <c r="B214" s="10" t="s">
        <v>417</v>
      </c>
      <c r="C214" s="11">
        <v>88318</v>
      </c>
      <c r="D214" s="12">
        <v>0</v>
      </c>
    </row>
    <row r="215" spans="1:4" s="13" customFormat="1" ht="14" customHeight="1">
      <c r="A215" s="9" t="s">
        <v>418</v>
      </c>
      <c r="B215" s="10" t="s">
        <v>419</v>
      </c>
      <c r="C215" s="11">
        <v>24154</v>
      </c>
      <c r="D215" s="12">
        <v>0</v>
      </c>
    </row>
    <row r="216" spans="1:4" s="13" customFormat="1" ht="14" customHeight="1">
      <c r="A216" s="9" t="s">
        <v>420</v>
      </c>
      <c r="B216" s="10" t="s">
        <v>421</v>
      </c>
      <c r="C216" s="11">
        <v>106514</v>
      </c>
      <c r="D216" s="12">
        <v>39852</v>
      </c>
    </row>
    <row r="217" spans="1:4" s="13" customFormat="1" ht="14" customHeight="1">
      <c r="A217" s="9" t="s">
        <v>422</v>
      </c>
      <c r="B217" s="10" t="s">
        <v>423</v>
      </c>
      <c r="C217" s="11">
        <v>29298</v>
      </c>
      <c r="D217" s="12">
        <v>0</v>
      </c>
    </row>
    <row r="218" spans="1:4" s="13" customFormat="1" ht="14" customHeight="1">
      <c r="A218" s="9" t="s">
        <v>424</v>
      </c>
      <c r="B218" s="10" t="s">
        <v>425</v>
      </c>
      <c r="C218" s="11">
        <v>74636</v>
      </c>
      <c r="D218" s="12">
        <v>0</v>
      </c>
    </row>
    <row r="219" spans="1:4" s="13" customFormat="1" ht="14" customHeight="1">
      <c r="A219" s="9" t="s">
        <v>426</v>
      </c>
      <c r="B219" s="10" t="s">
        <v>427</v>
      </c>
      <c r="C219" s="11">
        <v>75147</v>
      </c>
      <c r="D219" s="12">
        <v>0</v>
      </c>
    </row>
    <row r="220" spans="1:4" s="13" customFormat="1" ht="14" customHeight="1">
      <c r="A220" s="9" t="s">
        <v>428</v>
      </c>
      <c r="B220" s="10" t="s">
        <v>429</v>
      </c>
      <c r="C220" s="11">
        <v>87894</v>
      </c>
      <c r="D220" s="12">
        <v>0</v>
      </c>
    </row>
    <row r="221" spans="1:4" s="13" customFormat="1" ht="14" customHeight="1">
      <c r="A221" s="9" t="s">
        <v>430</v>
      </c>
      <c r="B221" s="10" t="s">
        <v>431</v>
      </c>
      <c r="C221" s="11">
        <v>327839</v>
      </c>
      <c r="D221" s="12">
        <v>0</v>
      </c>
    </row>
    <row r="222" spans="1:4" s="13" customFormat="1" ht="14" customHeight="1">
      <c r="A222" s="9" t="s">
        <v>432</v>
      </c>
      <c r="B222" s="10" t="s">
        <v>433</v>
      </c>
      <c r="C222" s="11">
        <v>118384</v>
      </c>
      <c r="D222" s="12">
        <v>0</v>
      </c>
    </row>
    <row r="223" spans="1:4" s="13" customFormat="1" ht="14" customHeight="1">
      <c r="A223" s="9" t="s">
        <v>434</v>
      </c>
      <c r="B223" s="10" t="s">
        <v>435</v>
      </c>
      <c r="C223" s="11">
        <v>918005</v>
      </c>
      <c r="D223" s="12">
        <v>45532</v>
      </c>
    </row>
    <row r="224" spans="1:4" s="13" customFormat="1" ht="14" customHeight="1">
      <c r="A224" s="9" t="s">
        <v>436</v>
      </c>
      <c r="B224" s="10" t="s">
        <v>437</v>
      </c>
      <c r="C224" s="11">
        <v>42171</v>
      </c>
      <c r="D224" s="12">
        <v>0</v>
      </c>
    </row>
    <row r="225" spans="1:4" s="13" customFormat="1" ht="14" customHeight="1">
      <c r="A225" s="9" t="s">
        <v>438</v>
      </c>
      <c r="B225" s="10" t="s">
        <v>439</v>
      </c>
      <c r="C225" s="11">
        <v>100601</v>
      </c>
      <c r="D225" s="12">
        <v>15721</v>
      </c>
    </row>
    <row r="226" spans="1:4" s="13" customFormat="1" ht="14" customHeight="1">
      <c r="A226" s="9" t="s">
        <v>440</v>
      </c>
      <c r="B226" s="10" t="s">
        <v>441</v>
      </c>
      <c r="C226" s="11">
        <v>64018</v>
      </c>
      <c r="D226" s="12">
        <v>18658</v>
      </c>
    </row>
    <row r="227" spans="1:4" s="13" customFormat="1" ht="14" customHeight="1">
      <c r="A227" s="9" t="s">
        <v>442</v>
      </c>
      <c r="B227" s="10" t="s">
        <v>443</v>
      </c>
      <c r="C227" s="11">
        <v>22388</v>
      </c>
      <c r="D227" s="12">
        <v>0</v>
      </c>
    </row>
    <row r="228" spans="1:4" s="13" customFormat="1" ht="14" customHeight="1">
      <c r="A228" s="9" t="s">
        <v>444</v>
      </c>
      <c r="B228" s="10" t="s">
        <v>445</v>
      </c>
      <c r="C228" s="11">
        <v>158261</v>
      </c>
      <c r="D228" s="12">
        <v>0</v>
      </c>
    </row>
    <row r="229" spans="1:4" s="13" customFormat="1" ht="14" customHeight="1">
      <c r="A229" s="9" t="s">
        <v>446</v>
      </c>
      <c r="B229" s="10" t="s">
        <v>447</v>
      </c>
      <c r="C229" s="11">
        <v>51725</v>
      </c>
      <c r="D229" s="12">
        <v>0</v>
      </c>
    </row>
    <row r="230" spans="1:4" s="13" customFormat="1" ht="14" customHeight="1">
      <c r="A230" s="9" t="s">
        <v>448</v>
      </c>
      <c r="B230" s="10" t="s">
        <v>449</v>
      </c>
      <c r="C230" s="11">
        <v>25073</v>
      </c>
      <c r="D230" s="12">
        <v>0</v>
      </c>
    </row>
    <row r="231" spans="1:4" s="13" customFormat="1" ht="14" customHeight="1">
      <c r="A231" s="9" t="s">
        <v>450</v>
      </c>
      <c r="B231" s="10" t="s">
        <v>451</v>
      </c>
      <c r="C231" s="11">
        <v>0</v>
      </c>
      <c r="D231" s="12">
        <v>0</v>
      </c>
    </row>
    <row r="232" spans="1:4" s="13" customFormat="1" ht="14" customHeight="1">
      <c r="A232" s="9" t="s">
        <v>452</v>
      </c>
      <c r="B232" s="10" t="s">
        <v>453</v>
      </c>
      <c r="C232" s="11">
        <v>44103</v>
      </c>
      <c r="D232" s="12">
        <v>0</v>
      </c>
    </row>
    <row r="233" spans="1:4" s="13" customFormat="1" ht="14" customHeight="1">
      <c r="A233" s="9" t="s">
        <v>454</v>
      </c>
      <c r="B233" s="10" t="s">
        <v>455</v>
      </c>
      <c r="C233" s="11">
        <v>36275</v>
      </c>
      <c r="D233" s="12">
        <v>6880</v>
      </c>
    </row>
    <row r="234" spans="1:4" s="13" customFormat="1" ht="14" customHeight="1">
      <c r="A234" s="9" t="s">
        <v>456</v>
      </c>
      <c r="B234" s="10" t="s">
        <v>457</v>
      </c>
      <c r="C234" s="11">
        <v>56859</v>
      </c>
      <c r="D234" s="12">
        <v>0</v>
      </c>
    </row>
    <row r="235" spans="1:4" s="13" customFormat="1" ht="14" customHeight="1">
      <c r="A235" s="9" t="s">
        <v>458</v>
      </c>
      <c r="B235" s="10" t="s">
        <v>459</v>
      </c>
      <c r="C235" s="11">
        <v>22120</v>
      </c>
      <c r="D235" s="12">
        <v>0</v>
      </c>
    </row>
    <row r="236" spans="1:4" s="13" customFormat="1" ht="14" customHeight="1">
      <c r="A236" s="9" t="s">
        <v>460</v>
      </c>
      <c r="B236" s="10" t="s">
        <v>461</v>
      </c>
      <c r="C236" s="11">
        <v>25522</v>
      </c>
      <c r="D236" s="12">
        <v>0</v>
      </c>
    </row>
    <row r="237" spans="1:4" s="13" customFormat="1" ht="14" customHeight="1">
      <c r="A237" s="9" t="s">
        <v>462</v>
      </c>
      <c r="B237" s="10" t="s">
        <v>463</v>
      </c>
      <c r="C237" s="11">
        <v>54232</v>
      </c>
      <c r="D237" s="12">
        <v>0</v>
      </c>
    </row>
    <row r="238" spans="1:4" s="13" customFormat="1" ht="14" customHeight="1">
      <c r="A238" s="9" t="s">
        <v>464</v>
      </c>
      <c r="B238" s="10" t="s">
        <v>465</v>
      </c>
      <c r="C238" s="11">
        <v>179936</v>
      </c>
      <c r="D238" s="12">
        <v>0</v>
      </c>
    </row>
    <row r="239" spans="1:4" s="13" customFormat="1" ht="14" customHeight="1">
      <c r="A239" s="9" t="s">
        <v>466</v>
      </c>
      <c r="B239" s="10" t="s">
        <v>467</v>
      </c>
      <c r="C239" s="11">
        <v>260731</v>
      </c>
      <c r="D239" s="12">
        <v>0</v>
      </c>
    </row>
    <row r="240" spans="1:4" s="13" customFormat="1" ht="14" customHeight="1">
      <c r="A240" s="9" t="s">
        <v>468</v>
      </c>
      <c r="B240" s="10" t="s">
        <v>469</v>
      </c>
      <c r="C240" s="11">
        <v>289316</v>
      </c>
      <c r="D240" s="12">
        <v>50508</v>
      </c>
    </row>
    <row r="241" spans="1:4" s="13" customFormat="1" ht="14" customHeight="1">
      <c r="A241" s="9" t="s">
        <v>470</v>
      </c>
      <c r="B241" s="10" t="s">
        <v>471</v>
      </c>
      <c r="C241" s="11">
        <v>99636</v>
      </c>
      <c r="D241" s="12">
        <v>6836</v>
      </c>
    </row>
    <row r="242" spans="1:4" s="13" customFormat="1" ht="14" customHeight="1">
      <c r="A242" s="9" t="s">
        <v>472</v>
      </c>
      <c r="B242" s="10" t="s">
        <v>473</v>
      </c>
      <c r="C242" s="11">
        <v>14340</v>
      </c>
      <c r="D242" s="12">
        <v>0</v>
      </c>
    </row>
    <row r="243" spans="1:4" s="13" customFormat="1" ht="14" customHeight="1">
      <c r="A243" s="9" t="s">
        <v>474</v>
      </c>
      <c r="B243" s="10" t="s">
        <v>475</v>
      </c>
      <c r="C243" s="11">
        <v>147852</v>
      </c>
      <c r="D243" s="12">
        <v>0</v>
      </c>
    </row>
    <row r="244" spans="1:4" s="13" customFormat="1" ht="14" customHeight="1">
      <c r="A244" s="9" t="s">
        <v>476</v>
      </c>
      <c r="B244" s="10" t="s">
        <v>477</v>
      </c>
      <c r="C244" s="11">
        <v>31290</v>
      </c>
      <c r="D244" s="12">
        <v>0</v>
      </c>
    </row>
    <row r="245" spans="1:4" s="13" customFormat="1" ht="14" customHeight="1">
      <c r="A245" s="9" t="s">
        <v>478</v>
      </c>
      <c r="B245" s="10" t="s">
        <v>479</v>
      </c>
      <c r="C245" s="11">
        <v>43949</v>
      </c>
      <c r="D245" s="12">
        <v>3358</v>
      </c>
    </row>
    <row r="246" spans="1:4" s="13" customFormat="1" ht="14" customHeight="1">
      <c r="A246" s="9" t="s">
        <v>480</v>
      </c>
      <c r="B246" s="10" t="s">
        <v>481</v>
      </c>
      <c r="C246" s="11">
        <v>95859</v>
      </c>
      <c r="D246" s="12">
        <v>4121</v>
      </c>
    </row>
    <row r="247" spans="1:4" s="13" customFormat="1" ht="14" customHeight="1">
      <c r="A247" s="9" t="s">
        <v>482</v>
      </c>
      <c r="B247" s="10" t="s">
        <v>483</v>
      </c>
      <c r="C247" s="11">
        <v>86974</v>
      </c>
      <c r="D247" s="12">
        <v>0</v>
      </c>
    </row>
    <row r="248" spans="1:4" s="13" customFormat="1" ht="14" customHeight="1">
      <c r="A248" s="9" t="s">
        <v>484</v>
      </c>
      <c r="B248" s="10" t="s">
        <v>485</v>
      </c>
      <c r="C248" s="11">
        <v>18683</v>
      </c>
      <c r="D248" s="12">
        <v>0</v>
      </c>
    </row>
    <row r="249" spans="1:4" s="13" customFormat="1" ht="14" customHeight="1">
      <c r="A249" s="9" t="s">
        <v>486</v>
      </c>
      <c r="B249" s="10" t="s">
        <v>487</v>
      </c>
      <c r="C249" s="11">
        <v>51077</v>
      </c>
      <c r="D249" s="12">
        <v>0</v>
      </c>
    </row>
    <row r="250" spans="1:4" s="13" customFormat="1" ht="14" customHeight="1">
      <c r="A250" s="9" t="s">
        <v>488</v>
      </c>
      <c r="B250" s="10" t="s">
        <v>489</v>
      </c>
      <c r="C250" s="11">
        <v>37498</v>
      </c>
      <c r="D250" s="12">
        <v>0</v>
      </c>
    </row>
    <row r="251" spans="1:4" s="13" customFormat="1" ht="14" customHeight="1">
      <c r="A251" s="9" t="s">
        <v>490</v>
      </c>
      <c r="B251" s="10" t="s">
        <v>491</v>
      </c>
      <c r="C251" s="11">
        <v>17369</v>
      </c>
      <c r="D251" s="12">
        <v>0</v>
      </c>
    </row>
    <row r="252" spans="1:4" s="13" customFormat="1" ht="14" customHeight="1">
      <c r="A252" s="9" t="s">
        <v>492</v>
      </c>
      <c r="B252" s="10" t="s">
        <v>493</v>
      </c>
      <c r="C252" s="11">
        <v>198420</v>
      </c>
      <c r="D252" s="12">
        <v>26723</v>
      </c>
    </row>
    <row r="253" spans="1:4" s="13" customFormat="1" ht="14" customHeight="1">
      <c r="A253" s="9" t="s">
        <v>494</v>
      </c>
      <c r="B253" s="10" t="s">
        <v>495</v>
      </c>
      <c r="C253" s="11">
        <v>36232</v>
      </c>
      <c r="D253" s="12">
        <v>0</v>
      </c>
    </row>
    <row r="254" spans="1:4" s="13" customFormat="1" ht="14" customHeight="1">
      <c r="A254" s="9" t="s">
        <v>496</v>
      </c>
      <c r="B254" s="10" t="s">
        <v>497</v>
      </c>
      <c r="C254" s="11">
        <v>29347</v>
      </c>
      <c r="D254" s="12">
        <v>0</v>
      </c>
    </row>
    <row r="255" spans="1:4" s="17" customFormat="1" ht="15" customHeight="1">
      <c r="A255" s="14"/>
      <c r="B255" s="15" t="s">
        <v>498</v>
      </c>
      <c r="C255" s="16">
        <v>58576577</v>
      </c>
      <c r="D255" s="16">
        <v>6425042</v>
      </c>
    </row>
  </sheetData>
  <mergeCells count="4">
    <mergeCell ref="A1:D1"/>
    <mergeCell ref="A2:D2"/>
    <mergeCell ref="A3:D3"/>
    <mergeCell ref="A7:D7"/>
  </mergeCells>
  <printOptions horizontalCentered="1"/>
  <pageMargins left="0" right="0" top="0" bottom="0.5" header="0.3" footer="0.3"/>
  <pageSetup scale="74"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ESSER Equitable Services Calc</vt:lpstr>
      <vt:lpstr>'District USED ES vs. Title I ES'!Print_Area</vt:lpstr>
      <vt:lpstr>'ESSER Equitable Services Calc'!Print_Area</vt:lpstr>
      <vt:lpstr>'LEA Allocation Table'!Print_Area</vt:lpstr>
      <vt:lpstr>'Non-Public Reserve by School'!Print_Area</vt:lpstr>
      <vt:lpstr>'Non-Public Reserve Comparison'!Print_Area</vt:lpstr>
      <vt:lpstr>'District USED ES vs. Title I ES'!Print_Titles</vt:lpstr>
      <vt:lpstr>'LEA Allocation Table'!Print_Titles</vt:lpstr>
      <vt:lpstr>'Non-Public Reserve by School'!Print_Titles</vt:lpstr>
      <vt:lpstr>'Non-Public Reserve Comparison'!Print_Titles</vt:lpstr>
    </vt:vector>
  </TitlesOfParts>
  <Company>Nebraska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 Utemark</dc:creator>
  <cp:lastModifiedBy>Jennifer Utemark</cp:lastModifiedBy>
  <cp:lastPrinted>2020-06-13T17:09:19Z</cp:lastPrinted>
  <dcterms:created xsi:type="dcterms:W3CDTF">2020-06-11T06:05:03Z</dcterms:created>
  <dcterms:modified xsi:type="dcterms:W3CDTF">2020-06-16T17:49:20Z</dcterms:modified>
</cp:coreProperties>
</file>