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hefley\Downloads\"/>
    </mc:Choice>
  </mc:AlternateContent>
  <bookViews>
    <workbookView xWindow="930" yWindow="1365" windowWidth="12120" windowHeight="9120"/>
  </bookViews>
  <sheets>
    <sheet name="Budget Authority" sheetId="1" r:id="rId1"/>
    <sheet name="Data Components" sheetId="2" r:id="rId2"/>
    <sheet name="CBA Calculation" sheetId="4" r:id="rId3"/>
    <sheet name="Formulas" sheetId="10" r:id="rId4"/>
  </sheets>
  <definedNames>
    <definedName name="_xlnm.Print_Area" localSheetId="2">'CBA Calculation'!$A$9:$G$257</definedName>
    <definedName name="_xlnm.Print_Area" localSheetId="1">'Data Components'!$A$7:$L$255</definedName>
    <definedName name="_xlnm.Print_Titles" localSheetId="0">'Budget Authority'!$1:$8</definedName>
    <definedName name="_xlnm.Print_Titles" localSheetId="2">'CBA Calculation'!$1:$8</definedName>
    <definedName name="_xlnm.Print_Titles" localSheetId="1">'Data Components'!$3:$6</definedName>
  </definedNames>
  <calcPr calcId="162913" fullCalcOnLoad="1"/>
</workbook>
</file>

<file path=xl/calcChain.xml><?xml version="1.0" encoding="utf-8"?>
<calcChain xmlns="http://schemas.openxmlformats.org/spreadsheetml/2006/main">
  <c r="C9" i="4" l="1"/>
  <c r="E257" i="4"/>
  <c r="E256" i="4"/>
  <c r="E255" i="4"/>
  <c r="E254" i="4"/>
  <c r="E253" i="4"/>
  <c r="E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5" i="4"/>
  <c r="E224" i="4"/>
  <c r="E223" i="4"/>
  <c r="E222" i="4"/>
  <c r="E221" i="4"/>
  <c r="E220" i="4"/>
  <c r="E219" i="4"/>
  <c r="E218" i="4"/>
  <c r="E217" i="4"/>
  <c r="E216" i="4"/>
  <c r="E213" i="4"/>
  <c r="E212" i="4"/>
  <c r="E211" i="4"/>
  <c r="E210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2" i="4"/>
  <c r="E90" i="4"/>
  <c r="E89" i="4"/>
  <c r="E88" i="4"/>
  <c r="E87" i="4"/>
  <c r="E86" i="4"/>
  <c r="E85" i="4"/>
  <c r="E84" i="4"/>
  <c r="E83" i="4"/>
  <c r="E81" i="4"/>
  <c r="F81" i="4" s="1"/>
  <c r="D81" i="1" s="1"/>
  <c r="E80" i="4"/>
  <c r="E79" i="4"/>
  <c r="E78" i="4"/>
  <c r="E77" i="4"/>
  <c r="E76" i="4"/>
  <c r="E75" i="4"/>
  <c r="E74" i="4"/>
  <c r="E73" i="4"/>
  <c r="F73" i="4" s="1"/>
  <c r="D73" i="1" s="1"/>
  <c r="E72" i="4"/>
  <c r="E70" i="4"/>
  <c r="E69" i="4"/>
  <c r="E68" i="4"/>
  <c r="E67" i="4"/>
  <c r="E66" i="4"/>
  <c r="E65" i="4"/>
  <c r="E64" i="4"/>
  <c r="E63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9" i="4"/>
  <c r="C10" i="4"/>
  <c r="E136" i="1"/>
  <c r="E214" i="1"/>
  <c r="E89" i="1"/>
  <c r="E62" i="1"/>
  <c r="I252" i="2"/>
  <c r="I243" i="2"/>
  <c r="I235" i="2"/>
  <c r="I227" i="2"/>
  <c r="I219" i="2"/>
  <c r="I211" i="2"/>
  <c r="I203" i="2"/>
  <c r="I195" i="2"/>
  <c r="I187" i="2"/>
  <c r="I179" i="2"/>
  <c r="I170" i="2"/>
  <c r="I156" i="2"/>
  <c r="I139" i="2"/>
  <c r="I120" i="2"/>
  <c r="I112" i="2"/>
  <c r="I104" i="2"/>
  <c r="I96" i="2"/>
  <c r="I64" i="2"/>
  <c r="I47" i="2"/>
  <c r="I39" i="2"/>
  <c r="I31" i="2"/>
  <c r="I23" i="2"/>
  <c r="I15" i="2"/>
  <c r="H255" i="2"/>
  <c r="I255" i="2" s="1"/>
  <c r="H254" i="2"/>
  <c r="I254" i="2" s="1"/>
  <c r="H253" i="2"/>
  <c r="I253" i="2" s="1"/>
  <c r="H252" i="2"/>
  <c r="H251" i="2"/>
  <c r="I251" i="2" s="1"/>
  <c r="H250" i="2"/>
  <c r="I250" i="2"/>
  <c r="H249" i="2"/>
  <c r="I249" i="2" s="1"/>
  <c r="H248" i="2"/>
  <c r="I248" i="2"/>
  <c r="H247" i="2"/>
  <c r="I247" i="2" s="1"/>
  <c r="H246" i="2"/>
  <c r="I246" i="2"/>
  <c r="H245" i="2"/>
  <c r="I245" i="2" s="1"/>
  <c r="H244" i="2"/>
  <c r="I244" i="2" s="1"/>
  <c r="H243" i="2"/>
  <c r="H242" i="2"/>
  <c r="I242" i="2" s="1"/>
  <c r="H241" i="2"/>
  <c r="I241" i="2" s="1"/>
  <c r="H240" i="2"/>
  <c r="I240" i="2"/>
  <c r="H239" i="2"/>
  <c r="I239" i="2" s="1"/>
  <c r="H238" i="2"/>
  <c r="I238" i="2"/>
  <c r="H237" i="2"/>
  <c r="I237" i="2" s="1"/>
  <c r="H236" i="2"/>
  <c r="I236" i="2" s="1"/>
  <c r="H235" i="2"/>
  <c r="H234" i="2"/>
  <c r="I234" i="2" s="1"/>
  <c r="H233" i="2"/>
  <c r="I233" i="2" s="1"/>
  <c r="H232" i="2"/>
  <c r="I232" i="2"/>
  <c r="H231" i="2"/>
  <c r="I231" i="2" s="1"/>
  <c r="H230" i="2"/>
  <c r="I230" i="2"/>
  <c r="H229" i="2"/>
  <c r="I229" i="2" s="1"/>
  <c r="H228" i="2"/>
  <c r="I228" i="2" s="1"/>
  <c r="H227" i="2"/>
  <c r="H226" i="2"/>
  <c r="I226" i="2" s="1"/>
  <c r="H225" i="2"/>
  <c r="I225" i="2" s="1"/>
  <c r="H224" i="2"/>
  <c r="E226" i="4"/>
  <c r="H223" i="2"/>
  <c r="I223" i="2" s="1"/>
  <c r="H222" i="2"/>
  <c r="I222" i="2"/>
  <c r="H221" i="2"/>
  <c r="I221" i="2" s="1"/>
  <c r="H220" i="2"/>
  <c r="I220" i="2" s="1"/>
  <c r="H219" i="2"/>
  <c r="H218" i="2"/>
  <c r="I218" i="2" s="1"/>
  <c r="H217" i="2"/>
  <c r="I217" i="2" s="1"/>
  <c r="H216" i="2"/>
  <c r="I216" i="2"/>
  <c r="H215" i="2"/>
  <c r="I215" i="2" s="1"/>
  <c r="H214" i="2"/>
  <c r="I214" i="2"/>
  <c r="H213" i="2"/>
  <c r="I213" i="2" s="1"/>
  <c r="H212" i="2"/>
  <c r="I212" i="2" s="1"/>
  <c r="E214" i="4"/>
  <c r="H211" i="2"/>
  <c r="H210" i="2"/>
  <c r="I210" i="2" s="1"/>
  <c r="H209" i="2"/>
  <c r="I209" i="2"/>
  <c r="H208" i="2"/>
  <c r="I208" i="2" s="1"/>
  <c r="H207" i="2"/>
  <c r="E209" i="4"/>
  <c r="H206" i="2"/>
  <c r="I206" i="2" s="1"/>
  <c r="H205" i="2"/>
  <c r="I205" i="2" s="1"/>
  <c r="H204" i="2"/>
  <c r="I204" i="2" s="1"/>
  <c r="H203" i="2"/>
  <c r="H202" i="2"/>
  <c r="I202" i="2" s="1"/>
  <c r="H201" i="2"/>
  <c r="I201" i="2"/>
  <c r="H200" i="2"/>
  <c r="I200" i="2" s="1"/>
  <c r="H199" i="2"/>
  <c r="I199" i="2"/>
  <c r="H198" i="2"/>
  <c r="I198" i="2" s="1"/>
  <c r="H197" i="2"/>
  <c r="I197" i="2" s="1"/>
  <c r="H196" i="2"/>
  <c r="I196" i="2" s="1"/>
  <c r="H195" i="2"/>
  <c r="H194" i="2"/>
  <c r="I194" i="2" s="1"/>
  <c r="H193" i="2"/>
  <c r="I193" i="2"/>
  <c r="H192" i="2"/>
  <c r="I192" i="2" s="1"/>
  <c r="H191" i="2"/>
  <c r="I191" i="2"/>
  <c r="H190" i="2"/>
  <c r="I190" i="2" s="1"/>
  <c r="H189" i="2"/>
  <c r="I189" i="2" s="1"/>
  <c r="H188" i="2"/>
  <c r="I188" i="2" s="1"/>
  <c r="H187" i="2"/>
  <c r="H186" i="2"/>
  <c r="I186" i="2" s="1"/>
  <c r="H185" i="2"/>
  <c r="I185" i="2"/>
  <c r="H184" i="2"/>
  <c r="I184" i="2" s="1"/>
  <c r="H183" i="2"/>
  <c r="I183" i="2"/>
  <c r="H182" i="2"/>
  <c r="I182" i="2" s="1"/>
  <c r="H181" i="2"/>
  <c r="I181" i="2" s="1"/>
  <c r="H180" i="2"/>
  <c r="I180" i="2" s="1"/>
  <c r="H179" i="2"/>
  <c r="H178" i="2"/>
  <c r="I178" i="2" s="1"/>
  <c r="H177" i="2"/>
  <c r="I177" i="2"/>
  <c r="H176" i="2"/>
  <c r="I176" i="2" s="1"/>
  <c r="H175" i="2"/>
  <c r="I175" i="2"/>
  <c r="H174" i="2"/>
  <c r="I174" i="2" s="1"/>
  <c r="H173" i="2"/>
  <c r="I173" i="2" s="1"/>
  <c r="H172" i="2"/>
  <c r="I172" i="2" s="1"/>
  <c r="H171" i="2"/>
  <c r="I171" i="2" s="1"/>
  <c r="H170" i="2"/>
  <c r="H169" i="2"/>
  <c r="I169" i="2" s="1"/>
  <c r="H168" i="2"/>
  <c r="I168" i="2"/>
  <c r="H167" i="2"/>
  <c r="I167" i="2" s="1"/>
  <c r="H166" i="2"/>
  <c r="I166" i="2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/>
  <c r="H159" i="2"/>
  <c r="I159" i="2" s="1"/>
  <c r="H158" i="2"/>
  <c r="I158" i="2"/>
  <c r="H157" i="2"/>
  <c r="I157" i="2" s="1"/>
  <c r="H156" i="2"/>
  <c r="H155" i="2"/>
  <c r="I155" i="2" s="1"/>
  <c r="H154" i="2"/>
  <c r="E156" i="4" s="1"/>
  <c r="H153" i="2"/>
  <c r="I153" i="2"/>
  <c r="H152" i="2"/>
  <c r="I152" i="2" s="1"/>
  <c r="H151" i="2"/>
  <c r="I151" i="2"/>
  <c r="H150" i="2"/>
  <c r="I150" i="2" s="1"/>
  <c r="H149" i="2"/>
  <c r="I149" i="2"/>
  <c r="H148" i="2"/>
  <c r="I148" i="2" s="1"/>
  <c r="H147" i="2"/>
  <c r="I147" i="2" s="1"/>
  <c r="H146" i="2"/>
  <c r="I146" i="2"/>
  <c r="H145" i="2"/>
  <c r="I145" i="2" s="1"/>
  <c r="H144" i="2"/>
  <c r="I144" i="2"/>
  <c r="H143" i="2"/>
  <c r="I143" i="2" s="1"/>
  <c r="H142" i="2"/>
  <c r="I142" i="2"/>
  <c r="H141" i="2"/>
  <c r="I141" i="2" s="1"/>
  <c r="H140" i="2"/>
  <c r="I140" i="2"/>
  <c r="H139" i="2"/>
  <c r="H138" i="2"/>
  <c r="I138" i="2"/>
  <c r="H137" i="2"/>
  <c r="I137" i="2" s="1"/>
  <c r="H136" i="2"/>
  <c r="I136" i="2"/>
  <c r="H135" i="2"/>
  <c r="I135" i="2" s="1"/>
  <c r="H134" i="2"/>
  <c r="E136" i="4"/>
  <c r="H133" i="2"/>
  <c r="E135" i="4" s="1"/>
  <c r="H132" i="2"/>
  <c r="I132" i="2"/>
  <c r="H131" i="2"/>
  <c r="I131" i="2" s="1"/>
  <c r="H130" i="2"/>
  <c r="I130" i="2" s="1"/>
  <c r="H129" i="2"/>
  <c r="I129" i="2"/>
  <c r="H128" i="2"/>
  <c r="I128" i="2" s="1"/>
  <c r="H127" i="2"/>
  <c r="I127" i="2"/>
  <c r="H126" i="2"/>
  <c r="I126" i="2" s="1"/>
  <c r="H125" i="2"/>
  <c r="I125" i="2"/>
  <c r="H124" i="2"/>
  <c r="I124" i="2" s="1"/>
  <c r="H123" i="2"/>
  <c r="I123" i="2"/>
  <c r="H122" i="2"/>
  <c r="I122" i="2" s="1"/>
  <c r="H121" i="2"/>
  <c r="I121" i="2" s="1"/>
  <c r="H120" i="2"/>
  <c r="H119" i="2"/>
  <c r="I119" i="2" s="1"/>
  <c r="H118" i="2"/>
  <c r="I118" i="2" s="1"/>
  <c r="H117" i="2"/>
  <c r="I117" i="2"/>
  <c r="H116" i="2"/>
  <c r="I116" i="2" s="1"/>
  <c r="H115" i="2"/>
  <c r="I115" i="2"/>
  <c r="H114" i="2"/>
  <c r="I114" i="2" s="1"/>
  <c r="H113" i="2"/>
  <c r="I113" i="2" s="1"/>
  <c r="H112" i="2"/>
  <c r="H111" i="2"/>
  <c r="I111" i="2" s="1"/>
  <c r="H110" i="2"/>
  <c r="I110" i="2" s="1"/>
  <c r="H109" i="2"/>
  <c r="I109" i="2"/>
  <c r="H108" i="2"/>
  <c r="I108" i="2" s="1"/>
  <c r="H107" i="2"/>
  <c r="I107" i="2"/>
  <c r="H106" i="2"/>
  <c r="I106" i="2" s="1"/>
  <c r="H105" i="2"/>
  <c r="I105" i="2" s="1"/>
  <c r="H104" i="2"/>
  <c r="H103" i="2"/>
  <c r="I103" i="2" s="1"/>
  <c r="H102" i="2"/>
  <c r="I102" i="2" s="1"/>
  <c r="H101" i="2"/>
  <c r="I101" i="2"/>
  <c r="H100" i="2"/>
  <c r="I100" i="2" s="1"/>
  <c r="H99" i="2"/>
  <c r="I99" i="2"/>
  <c r="H98" i="2"/>
  <c r="I98" i="2" s="1"/>
  <c r="H97" i="2"/>
  <c r="I97" i="2" s="1"/>
  <c r="H96" i="2"/>
  <c r="H95" i="2"/>
  <c r="I95" i="2" s="1"/>
  <c r="H94" i="2"/>
  <c r="I94" i="2" s="1"/>
  <c r="H93" i="2"/>
  <c r="I93" i="2"/>
  <c r="H92" i="2"/>
  <c r="I92" i="2" s="1"/>
  <c r="H91" i="2"/>
  <c r="I91" i="2"/>
  <c r="H90" i="2"/>
  <c r="I90" i="2" s="1"/>
  <c r="H89" i="2"/>
  <c r="I89" i="2" s="1"/>
  <c r="E91" i="4"/>
  <c r="H88" i="2"/>
  <c r="I88" i="2" s="1"/>
  <c r="H87" i="2"/>
  <c r="I87" i="2" s="1"/>
  <c r="H86" i="2"/>
  <c r="I86" i="2"/>
  <c r="H85" i="2"/>
  <c r="I85" i="2" s="1"/>
  <c r="H84" i="2"/>
  <c r="I84" i="2"/>
  <c r="H83" i="2"/>
  <c r="I83" i="2" s="1"/>
  <c r="H82" i="2"/>
  <c r="I82" i="2" s="1"/>
  <c r="H81" i="2"/>
  <c r="I81" i="2" s="1"/>
  <c r="H80" i="2"/>
  <c r="E82" i="4" s="1"/>
  <c r="H79" i="2"/>
  <c r="I79" i="2" s="1"/>
  <c r="H78" i="2"/>
  <c r="I78" i="2"/>
  <c r="H77" i="2"/>
  <c r="I77" i="2" s="1"/>
  <c r="H76" i="2"/>
  <c r="I76" i="2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/>
  <c r="H69" i="2"/>
  <c r="H68" i="2"/>
  <c r="I68" i="2"/>
  <c r="H67" i="2"/>
  <c r="I67" i="2" s="1"/>
  <c r="H66" i="2"/>
  <c r="I66" i="2" s="1"/>
  <c r="H65" i="2"/>
  <c r="I65" i="2" s="1"/>
  <c r="H64" i="2"/>
  <c r="H63" i="2"/>
  <c r="I63" i="2" s="1"/>
  <c r="H62" i="2"/>
  <c r="I62" i="2"/>
  <c r="H61" i="2"/>
  <c r="I61" i="2" s="1"/>
  <c r="H60" i="2"/>
  <c r="I60" i="2"/>
  <c r="H59" i="2"/>
  <c r="I59" i="2" s="1"/>
  <c r="H58" i="2"/>
  <c r="I58" i="2" s="1"/>
  <c r="H57" i="2"/>
  <c r="I57" i="2" s="1"/>
  <c r="H56" i="2"/>
  <c r="I56" i="2" s="1"/>
  <c r="H55" i="2"/>
  <c r="I55" i="2" s="1"/>
  <c r="H54" i="2"/>
  <c r="I54" i="2"/>
  <c r="H53" i="2"/>
  <c r="I53" i="2" s="1"/>
  <c r="H52" i="2"/>
  <c r="I52" i="2"/>
  <c r="H51" i="2"/>
  <c r="I51" i="2" s="1"/>
  <c r="H50" i="2"/>
  <c r="I50" i="2" s="1"/>
  <c r="H49" i="2"/>
  <c r="I49" i="2"/>
  <c r="H48" i="2"/>
  <c r="I48" i="2" s="1"/>
  <c r="H47" i="2"/>
  <c r="H46" i="2"/>
  <c r="I46" i="2" s="1"/>
  <c r="H45" i="2"/>
  <c r="I45" i="2" s="1"/>
  <c r="H44" i="2"/>
  <c r="I44" i="2"/>
  <c r="H43" i="2"/>
  <c r="I43" i="2" s="1"/>
  <c r="H42" i="2"/>
  <c r="I42" i="2"/>
  <c r="H41" i="2"/>
  <c r="I41" i="2" s="1"/>
  <c r="H40" i="2"/>
  <c r="I40" i="2" s="1"/>
  <c r="H39" i="2"/>
  <c r="H38" i="2"/>
  <c r="I38" i="2" s="1"/>
  <c r="H37" i="2"/>
  <c r="I37" i="2" s="1"/>
  <c r="H36" i="2"/>
  <c r="I36" i="2"/>
  <c r="H35" i="2"/>
  <c r="I35" i="2" s="1"/>
  <c r="H34" i="2"/>
  <c r="I34" i="2"/>
  <c r="H33" i="2"/>
  <c r="I33" i="2" s="1"/>
  <c r="H32" i="2"/>
  <c r="I32" i="2" s="1"/>
  <c r="H31" i="2"/>
  <c r="H30" i="2"/>
  <c r="I30" i="2" s="1"/>
  <c r="H29" i="2"/>
  <c r="I29" i="2" s="1"/>
  <c r="H28" i="2"/>
  <c r="I28" i="2"/>
  <c r="H27" i="2"/>
  <c r="I27" i="2" s="1"/>
  <c r="H26" i="2"/>
  <c r="I26" i="2"/>
  <c r="H25" i="2"/>
  <c r="H24" i="2"/>
  <c r="I24" i="2" s="1"/>
  <c r="H23" i="2"/>
  <c r="H22" i="2"/>
  <c r="I22" i="2" s="1"/>
  <c r="H21" i="2"/>
  <c r="I21" i="2" s="1"/>
  <c r="H20" i="2"/>
  <c r="I20" i="2"/>
  <c r="H19" i="2"/>
  <c r="I19" i="2" s="1"/>
  <c r="H18" i="2"/>
  <c r="I18" i="2"/>
  <c r="H17" i="2"/>
  <c r="I17" i="2" s="1"/>
  <c r="H16" i="2"/>
  <c r="I16" i="2" s="1"/>
  <c r="H15" i="2"/>
  <c r="H14" i="2"/>
  <c r="I14" i="2"/>
  <c r="H13" i="2"/>
  <c r="I13" i="2" s="1"/>
  <c r="H12" i="2"/>
  <c r="I12" i="2"/>
  <c r="H11" i="2"/>
  <c r="I11" i="2" s="1"/>
  <c r="H10" i="2"/>
  <c r="I10" i="2"/>
  <c r="H9" i="2"/>
  <c r="I9" i="2" s="1"/>
  <c r="D11" i="4"/>
  <c r="C11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F212" i="4" s="1"/>
  <c r="D212" i="1" s="1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G157" i="4"/>
  <c r="E157" i="1" s="1"/>
  <c r="D156" i="4"/>
  <c r="D155" i="4"/>
  <c r="D154" i="4"/>
  <c r="G154" i="4" s="1"/>
  <c r="E154" i="1" s="1"/>
  <c r="D153" i="4"/>
  <c r="D152" i="4"/>
  <c r="D151" i="4"/>
  <c r="D150" i="4"/>
  <c r="G150" i="4" s="1"/>
  <c r="E150" i="1" s="1"/>
  <c r="D149" i="4"/>
  <c r="D148" i="4"/>
  <c r="D147" i="4"/>
  <c r="D146" i="4"/>
  <c r="G146" i="4" s="1"/>
  <c r="E146" i="1" s="1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0" i="4"/>
  <c r="G10" i="4" s="1"/>
  <c r="E10" i="1" s="1"/>
  <c r="D9" i="4"/>
  <c r="H8" i="2"/>
  <c r="E10" i="4" s="1"/>
  <c r="H7" i="2"/>
  <c r="I7" i="2" s="1"/>
  <c r="C257" i="4"/>
  <c r="C256" i="4"/>
  <c r="C255" i="4"/>
  <c r="G255" i="4" s="1"/>
  <c r="E255" i="1" s="1"/>
  <c r="C254" i="4"/>
  <c r="C253" i="4"/>
  <c r="G253" i="4" s="1"/>
  <c r="E253" i="1" s="1"/>
  <c r="C252" i="4"/>
  <c r="F252" i="4"/>
  <c r="D252" i="1" s="1"/>
  <c r="C251" i="4"/>
  <c r="F251" i="4" s="1"/>
  <c r="D251" i="1"/>
  <c r="C250" i="4"/>
  <c r="F250" i="4" s="1"/>
  <c r="D250" i="1" s="1"/>
  <c r="C249" i="4"/>
  <c r="C248" i="4"/>
  <c r="C247" i="4"/>
  <c r="F247" i="4" s="1"/>
  <c r="D247" i="1" s="1"/>
  <c r="C246" i="4"/>
  <c r="C245" i="4"/>
  <c r="F245" i="4" s="1"/>
  <c r="D245" i="1" s="1"/>
  <c r="C244" i="4"/>
  <c r="F244" i="4"/>
  <c r="D244" i="1" s="1"/>
  <c r="C243" i="4"/>
  <c r="G243" i="4" s="1"/>
  <c r="E243" i="1" s="1"/>
  <c r="C242" i="4"/>
  <c r="G242" i="4"/>
  <c r="E242" i="1" s="1"/>
  <c r="C241" i="4"/>
  <c r="C240" i="4"/>
  <c r="C239" i="4"/>
  <c r="G239" i="4" s="1"/>
  <c r="E239" i="1" s="1"/>
  <c r="C238" i="4"/>
  <c r="C237" i="4"/>
  <c r="F237" i="4"/>
  <c r="D237" i="1" s="1"/>
  <c r="C236" i="4"/>
  <c r="F236" i="4"/>
  <c r="D236" i="1"/>
  <c r="C235" i="4"/>
  <c r="G235" i="4" s="1"/>
  <c r="E235" i="1"/>
  <c r="C234" i="4"/>
  <c r="F234" i="4"/>
  <c r="D234" i="1" s="1"/>
  <c r="C233" i="4"/>
  <c r="C232" i="4"/>
  <c r="C231" i="4"/>
  <c r="G231" i="4" s="1"/>
  <c r="E231" i="1"/>
  <c r="C230" i="4"/>
  <c r="C229" i="4"/>
  <c r="F229" i="4" s="1"/>
  <c r="D229" i="1"/>
  <c r="C228" i="4"/>
  <c r="F228" i="4" s="1"/>
  <c r="D228" i="1" s="1"/>
  <c r="C227" i="4"/>
  <c r="F227" i="4" s="1"/>
  <c r="D227" i="1" s="1"/>
  <c r="C226" i="4"/>
  <c r="C225" i="4"/>
  <c r="C224" i="4"/>
  <c r="G224" i="4" s="1"/>
  <c r="E224" i="1" s="1"/>
  <c r="C223" i="4"/>
  <c r="G223" i="4"/>
  <c r="E223" i="1"/>
  <c r="C222" i="4"/>
  <c r="G222" i="4" s="1"/>
  <c r="E222" i="1" s="1"/>
  <c r="C221" i="4"/>
  <c r="F221" i="4"/>
  <c r="D221" i="1"/>
  <c r="C220" i="4"/>
  <c r="G220" i="4" s="1"/>
  <c r="E220" i="1" s="1"/>
  <c r="C219" i="4"/>
  <c r="G219" i="4" s="1"/>
  <c r="E219" i="1" s="1"/>
  <c r="C218" i="4"/>
  <c r="G218" i="4"/>
  <c r="E218" i="1" s="1"/>
  <c r="C217" i="4"/>
  <c r="C216" i="4"/>
  <c r="C215" i="4"/>
  <c r="G215" i="4" s="1"/>
  <c r="E215" i="1" s="1"/>
  <c r="C214" i="4"/>
  <c r="C213" i="4"/>
  <c r="F213" i="4" s="1"/>
  <c r="D213" i="1" s="1"/>
  <c r="G213" i="4"/>
  <c r="E213" i="1" s="1"/>
  <c r="C212" i="4"/>
  <c r="C211" i="4"/>
  <c r="G211" i="4"/>
  <c r="E211" i="1"/>
  <c r="C210" i="4"/>
  <c r="G210" i="4" s="1"/>
  <c r="E210" i="1" s="1"/>
  <c r="C209" i="4"/>
  <c r="G209" i="4" s="1"/>
  <c r="E209" i="1" s="1"/>
  <c r="C208" i="4"/>
  <c r="C207" i="4"/>
  <c r="G207" i="4"/>
  <c r="E207" i="1"/>
  <c r="C206" i="4"/>
  <c r="C205" i="4"/>
  <c r="G205" i="4"/>
  <c r="E205" i="1"/>
  <c r="C204" i="4"/>
  <c r="G204" i="4" s="1"/>
  <c r="E204" i="1" s="1"/>
  <c r="C203" i="4"/>
  <c r="G203" i="4"/>
  <c r="E203" i="1" s="1"/>
  <c r="C202" i="4"/>
  <c r="G202" i="4"/>
  <c r="E202" i="1" s="1"/>
  <c r="C201" i="4"/>
  <c r="C200" i="4"/>
  <c r="C199" i="4"/>
  <c r="F199" i="4" s="1"/>
  <c r="D199" i="1" s="1"/>
  <c r="C198" i="4"/>
  <c r="C197" i="4"/>
  <c r="F197" i="4" s="1"/>
  <c r="D197" i="1" s="1"/>
  <c r="C196" i="4"/>
  <c r="G196" i="4"/>
  <c r="E196" i="1"/>
  <c r="C195" i="4"/>
  <c r="F195" i="4"/>
  <c r="D195" i="1"/>
  <c r="C194" i="4"/>
  <c r="F194" i="4" s="1"/>
  <c r="D194" i="1" s="1"/>
  <c r="C193" i="4"/>
  <c r="C192" i="4"/>
  <c r="C191" i="4"/>
  <c r="F191" i="4"/>
  <c r="D191" i="1"/>
  <c r="C190" i="4"/>
  <c r="C189" i="4"/>
  <c r="F189" i="4"/>
  <c r="D189" i="1"/>
  <c r="C188" i="4"/>
  <c r="C187" i="4"/>
  <c r="G187" i="4"/>
  <c r="E187" i="1" s="1"/>
  <c r="C186" i="4"/>
  <c r="F186" i="4"/>
  <c r="D186" i="1"/>
  <c r="C185" i="4"/>
  <c r="C184" i="4"/>
  <c r="C183" i="4"/>
  <c r="F183" i="4"/>
  <c r="D183" i="1" s="1"/>
  <c r="C182" i="4"/>
  <c r="G182" i="4"/>
  <c r="E182" i="1" s="1"/>
  <c r="C181" i="4"/>
  <c r="F181" i="4"/>
  <c r="D181" i="1"/>
  <c r="C180" i="4"/>
  <c r="C179" i="4"/>
  <c r="G179" i="4"/>
  <c r="E179" i="1" s="1"/>
  <c r="C178" i="4"/>
  <c r="G178" i="4"/>
  <c r="E178" i="1"/>
  <c r="C177" i="4"/>
  <c r="C176" i="4"/>
  <c r="C175" i="4"/>
  <c r="F175" i="4"/>
  <c r="D175" i="1" s="1"/>
  <c r="C174" i="4"/>
  <c r="G174" i="4"/>
  <c r="E174" i="1" s="1"/>
  <c r="C173" i="4"/>
  <c r="G173" i="4"/>
  <c r="E173" i="1"/>
  <c r="C172" i="4"/>
  <c r="C171" i="4"/>
  <c r="G171" i="4"/>
  <c r="E171" i="1" s="1"/>
  <c r="C170" i="4"/>
  <c r="G170" i="4"/>
  <c r="E170" i="1"/>
  <c r="C169" i="4"/>
  <c r="C168" i="4"/>
  <c r="C167" i="4"/>
  <c r="F167" i="4"/>
  <c r="D167" i="1" s="1"/>
  <c r="C166" i="4"/>
  <c r="F166" i="4"/>
  <c r="D166" i="1" s="1"/>
  <c r="C165" i="4"/>
  <c r="F165" i="4"/>
  <c r="D165" i="1"/>
  <c r="C164" i="4"/>
  <c r="G164" i="4" s="1"/>
  <c r="E164" i="1" s="1"/>
  <c r="C163" i="4"/>
  <c r="G163" i="4"/>
  <c r="E163" i="1" s="1"/>
  <c r="C162" i="4"/>
  <c r="G162" i="4"/>
  <c r="E162" i="1"/>
  <c r="C161" i="4"/>
  <c r="C160" i="4"/>
  <c r="C159" i="4"/>
  <c r="G159" i="4"/>
  <c r="E159" i="1" s="1"/>
  <c r="C158" i="4"/>
  <c r="F158" i="4"/>
  <c r="D158" i="1" s="1"/>
  <c r="C157" i="4"/>
  <c r="F157" i="4"/>
  <c r="D157" i="1"/>
  <c r="C156" i="4"/>
  <c r="G156" i="4" s="1"/>
  <c r="E156" i="1" s="1"/>
  <c r="C155" i="4"/>
  <c r="F155" i="4"/>
  <c r="D155" i="1" s="1"/>
  <c r="C154" i="4"/>
  <c r="C153" i="4"/>
  <c r="C152" i="4"/>
  <c r="C151" i="4"/>
  <c r="F151" i="4"/>
  <c r="D151" i="1" s="1"/>
  <c r="C150" i="4"/>
  <c r="C149" i="4"/>
  <c r="F149" i="4"/>
  <c r="D149" i="1"/>
  <c r="C148" i="4"/>
  <c r="G148" i="4" s="1"/>
  <c r="E148" i="1" s="1"/>
  <c r="C147" i="4"/>
  <c r="G147" i="4"/>
  <c r="E147" i="1" s="1"/>
  <c r="C146" i="4"/>
  <c r="C145" i="4"/>
  <c r="C144" i="4"/>
  <c r="G144" i="4" s="1"/>
  <c r="E144" i="1" s="1"/>
  <c r="C143" i="4"/>
  <c r="G143" i="4"/>
  <c r="E143" i="1" s="1"/>
  <c r="C142" i="4"/>
  <c r="G142" i="4"/>
  <c r="E142" i="1" s="1"/>
  <c r="C141" i="4"/>
  <c r="F141" i="4"/>
  <c r="D141" i="1"/>
  <c r="C140" i="4"/>
  <c r="F140" i="4" s="1"/>
  <c r="D140" i="1" s="1"/>
  <c r="C139" i="4"/>
  <c r="F139" i="4"/>
  <c r="D139" i="1" s="1"/>
  <c r="C138" i="4"/>
  <c r="G138" i="4"/>
  <c r="E138" i="1"/>
  <c r="C137" i="4"/>
  <c r="C136" i="4"/>
  <c r="C135" i="4"/>
  <c r="G135" i="4"/>
  <c r="E135" i="1" s="1"/>
  <c r="C134" i="4"/>
  <c r="F134" i="4"/>
  <c r="D134" i="1" s="1"/>
  <c r="C133" i="4"/>
  <c r="G133" i="4"/>
  <c r="E133" i="1"/>
  <c r="C132" i="4"/>
  <c r="G132" i="4" s="1"/>
  <c r="E132" i="1" s="1"/>
  <c r="C131" i="4"/>
  <c r="F131" i="4"/>
  <c r="D131" i="1" s="1"/>
  <c r="C130" i="4"/>
  <c r="G130" i="4"/>
  <c r="E130" i="1"/>
  <c r="C129" i="4"/>
  <c r="C128" i="4"/>
  <c r="C127" i="4"/>
  <c r="G127" i="4"/>
  <c r="E127" i="1" s="1"/>
  <c r="C126" i="4"/>
  <c r="F126" i="4"/>
  <c r="D126" i="1" s="1"/>
  <c r="C125" i="4"/>
  <c r="F125" i="4"/>
  <c r="D125" i="1"/>
  <c r="C124" i="4"/>
  <c r="F124" i="4" s="1"/>
  <c r="D124" i="1" s="1"/>
  <c r="C123" i="4"/>
  <c r="G123" i="4"/>
  <c r="E123" i="1" s="1"/>
  <c r="C122" i="4"/>
  <c r="G122" i="4"/>
  <c r="E122" i="1"/>
  <c r="C121" i="4"/>
  <c r="C120" i="4"/>
  <c r="C119" i="4"/>
  <c r="F119" i="4"/>
  <c r="D119" i="1" s="1"/>
  <c r="C118" i="4"/>
  <c r="F118" i="4"/>
  <c r="D118" i="1" s="1"/>
  <c r="C117" i="4"/>
  <c r="F117" i="4"/>
  <c r="D117" i="1"/>
  <c r="C116" i="4"/>
  <c r="G116" i="4" s="1"/>
  <c r="E116" i="1" s="1"/>
  <c r="C115" i="4"/>
  <c r="F115" i="4"/>
  <c r="D115" i="1" s="1"/>
  <c r="C114" i="4"/>
  <c r="F114" i="4"/>
  <c r="D114" i="1" s="1"/>
  <c r="C113" i="4"/>
  <c r="C112" i="4"/>
  <c r="C111" i="4"/>
  <c r="F111" i="4" s="1"/>
  <c r="D111" i="1" s="1"/>
  <c r="C110" i="4"/>
  <c r="G110" i="4"/>
  <c r="E110" i="1" s="1"/>
  <c r="C109" i="4"/>
  <c r="G109" i="4"/>
  <c r="E109" i="1"/>
  <c r="C108" i="4"/>
  <c r="G108" i="4" s="1"/>
  <c r="E108" i="1" s="1"/>
  <c r="C107" i="4"/>
  <c r="G107" i="4"/>
  <c r="E107" i="1" s="1"/>
  <c r="C106" i="4"/>
  <c r="F106" i="4"/>
  <c r="D106" i="1" s="1"/>
  <c r="C105" i="4"/>
  <c r="C104" i="4"/>
  <c r="C103" i="4"/>
  <c r="F103" i="4" s="1"/>
  <c r="D103" i="1" s="1"/>
  <c r="C102" i="4"/>
  <c r="F102" i="4"/>
  <c r="D102" i="1" s="1"/>
  <c r="C101" i="4"/>
  <c r="F101" i="4"/>
  <c r="D101" i="1"/>
  <c r="C100" i="4"/>
  <c r="F100" i="4" s="1"/>
  <c r="D100" i="1" s="1"/>
  <c r="C99" i="4"/>
  <c r="G99" i="4"/>
  <c r="E99" i="1" s="1"/>
  <c r="C98" i="4"/>
  <c r="G98" i="4"/>
  <c r="E98" i="1" s="1"/>
  <c r="C97" i="4"/>
  <c r="C96" i="4"/>
  <c r="C95" i="4"/>
  <c r="F95" i="4" s="1"/>
  <c r="D95" i="1" s="1"/>
  <c r="E95" i="1"/>
  <c r="C94" i="4"/>
  <c r="C93" i="4"/>
  <c r="C92" i="4"/>
  <c r="G92" i="4"/>
  <c r="E92" i="1"/>
  <c r="C91" i="4"/>
  <c r="F91" i="4" s="1"/>
  <c r="D91" i="1" s="1"/>
  <c r="E91" i="1"/>
  <c r="C90" i="4"/>
  <c r="G90" i="4" s="1"/>
  <c r="E90" i="1" s="1"/>
  <c r="C89" i="4"/>
  <c r="C88" i="4"/>
  <c r="F88" i="4" s="1"/>
  <c r="D88" i="1" s="1"/>
  <c r="C87" i="4"/>
  <c r="F87" i="4"/>
  <c r="D87" i="1" s="1"/>
  <c r="C86" i="4"/>
  <c r="C85" i="4"/>
  <c r="F85" i="4" s="1"/>
  <c r="D85" i="1" s="1"/>
  <c r="C84" i="4"/>
  <c r="G84" i="4"/>
  <c r="E84" i="1" s="1"/>
  <c r="C83" i="4"/>
  <c r="F83" i="4"/>
  <c r="D83" i="1"/>
  <c r="C82" i="4"/>
  <c r="F82" i="4" s="1"/>
  <c r="D82" i="1" s="1"/>
  <c r="E82" i="1"/>
  <c r="C81" i="4"/>
  <c r="G81" i="4" s="1"/>
  <c r="E81" i="1" s="1"/>
  <c r="C80" i="4"/>
  <c r="G80" i="4" s="1"/>
  <c r="E80" i="1" s="1"/>
  <c r="C79" i="4"/>
  <c r="F79" i="4"/>
  <c r="D79" i="1" s="1"/>
  <c r="C78" i="4"/>
  <c r="G78" i="4"/>
  <c r="E78" i="1"/>
  <c r="C77" i="4"/>
  <c r="C76" i="4"/>
  <c r="G76" i="4"/>
  <c r="E76" i="1" s="1"/>
  <c r="C75" i="4"/>
  <c r="F75" i="4" s="1"/>
  <c r="D75" i="1" s="1"/>
  <c r="C74" i="4"/>
  <c r="G74" i="4"/>
  <c r="E74" i="1" s="1"/>
  <c r="C73" i="4"/>
  <c r="G73" i="4" s="1"/>
  <c r="E73" i="1"/>
  <c r="C72" i="4"/>
  <c r="F72" i="4" s="1"/>
  <c r="D72" i="1" s="1"/>
  <c r="C71" i="4"/>
  <c r="C70" i="4"/>
  <c r="F70" i="4"/>
  <c r="D70" i="1"/>
  <c r="C69" i="4"/>
  <c r="F69" i="4" s="1"/>
  <c r="D69" i="1" s="1"/>
  <c r="C68" i="4"/>
  <c r="G68" i="4"/>
  <c r="E68" i="1" s="1"/>
  <c r="C67" i="4"/>
  <c r="G67" i="4" s="1"/>
  <c r="E67" i="1" s="1"/>
  <c r="C66" i="4"/>
  <c r="G66" i="4"/>
  <c r="E66" i="1" s="1"/>
  <c r="C65" i="4"/>
  <c r="G65" i="4" s="1"/>
  <c r="E65" i="1"/>
  <c r="C64" i="4"/>
  <c r="G64" i="4" s="1"/>
  <c r="E64" i="1" s="1"/>
  <c r="C63" i="4"/>
  <c r="F63" i="4"/>
  <c r="D63" i="1" s="1"/>
  <c r="C62" i="4"/>
  <c r="C61" i="4"/>
  <c r="G61" i="4" s="1"/>
  <c r="E61" i="1" s="1"/>
  <c r="C60" i="4"/>
  <c r="F60" i="4"/>
  <c r="D60" i="1" s="1"/>
  <c r="C59" i="4"/>
  <c r="F59" i="4" s="1"/>
  <c r="D59" i="1" s="1"/>
  <c r="C58" i="4"/>
  <c r="F58" i="4"/>
  <c r="D58" i="1" s="1"/>
  <c r="C57" i="4"/>
  <c r="F57" i="4" s="1"/>
  <c r="D57" i="1"/>
  <c r="C56" i="4"/>
  <c r="G56" i="4" s="1"/>
  <c r="E56" i="1" s="1"/>
  <c r="C55" i="4"/>
  <c r="F55" i="4"/>
  <c r="D55" i="1" s="1"/>
  <c r="C54" i="4"/>
  <c r="G54" i="4"/>
  <c r="E54" i="1"/>
  <c r="C53" i="4"/>
  <c r="F53" i="4" s="1"/>
  <c r="D53" i="1" s="1"/>
  <c r="C52" i="4"/>
  <c r="G52" i="4"/>
  <c r="E52" i="1" s="1"/>
  <c r="C51" i="4"/>
  <c r="G51" i="4" s="1"/>
  <c r="E51" i="1" s="1"/>
  <c r="C50" i="4"/>
  <c r="F50" i="4"/>
  <c r="D50" i="1" s="1"/>
  <c r="C49" i="4"/>
  <c r="F49" i="4" s="1"/>
  <c r="D49" i="1"/>
  <c r="C48" i="4"/>
  <c r="F48" i="4" s="1"/>
  <c r="D48" i="1" s="1"/>
  <c r="C47" i="4"/>
  <c r="G47" i="4"/>
  <c r="E47" i="1" s="1"/>
  <c r="C46" i="4"/>
  <c r="F46" i="4"/>
  <c r="D46" i="1"/>
  <c r="C45" i="4"/>
  <c r="G45" i="4" s="1"/>
  <c r="E45" i="1" s="1"/>
  <c r="C44" i="4"/>
  <c r="G44" i="4"/>
  <c r="E44" i="1" s="1"/>
  <c r="C43" i="4"/>
  <c r="F43" i="4"/>
  <c r="D43" i="1"/>
  <c r="C42" i="4"/>
  <c r="F42" i="4" s="1"/>
  <c r="D42" i="1" s="1"/>
  <c r="C41" i="4"/>
  <c r="F41" i="4" s="1"/>
  <c r="D41" i="1" s="1"/>
  <c r="C40" i="4"/>
  <c r="G40" i="4"/>
  <c r="E40" i="1" s="1"/>
  <c r="C39" i="4"/>
  <c r="F39" i="4"/>
  <c r="D39" i="1"/>
  <c r="C38" i="4"/>
  <c r="G38" i="4" s="1"/>
  <c r="E38" i="1" s="1"/>
  <c r="C37" i="4"/>
  <c r="G37" i="4" s="1"/>
  <c r="E37" i="1" s="1"/>
  <c r="C36" i="4"/>
  <c r="G36" i="4"/>
  <c r="E36" i="1" s="1"/>
  <c r="C35" i="4"/>
  <c r="G35" i="4"/>
  <c r="E35" i="1"/>
  <c r="C34" i="4"/>
  <c r="G34" i="4" s="1"/>
  <c r="E34" i="1" s="1"/>
  <c r="C33" i="4"/>
  <c r="G33" i="4" s="1"/>
  <c r="E33" i="1" s="1"/>
  <c r="C32" i="4"/>
  <c r="F32" i="4"/>
  <c r="D32" i="1" s="1"/>
  <c r="C31" i="4"/>
  <c r="F31" i="4"/>
  <c r="D31" i="1"/>
  <c r="C30" i="4"/>
  <c r="F30" i="4" s="1"/>
  <c r="D30" i="1" s="1"/>
  <c r="C29" i="4"/>
  <c r="G29" i="4" s="1"/>
  <c r="E29" i="1" s="1"/>
  <c r="C28" i="4"/>
  <c r="G28" i="4"/>
  <c r="E28" i="1" s="1"/>
  <c r="C27" i="4"/>
  <c r="C26" i="4"/>
  <c r="F26" i="4" s="1"/>
  <c r="D26" i="1" s="1"/>
  <c r="C25" i="4"/>
  <c r="G25" i="4" s="1"/>
  <c r="E25" i="1" s="1"/>
  <c r="C24" i="4"/>
  <c r="F24" i="4"/>
  <c r="D24" i="1" s="1"/>
  <c r="C23" i="4"/>
  <c r="G23" i="4"/>
  <c r="E23" i="1"/>
  <c r="C22" i="4"/>
  <c r="F22" i="4" s="1"/>
  <c r="D22" i="1" s="1"/>
  <c r="C21" i="4"/>
  <c r="F21" i="4" s="1"/>
  <c r="D21" i="1" s="1"/>
  <c r="C20" i="4"/>
  <c r="F20" i="4"/>
  <c r="D20" i="1" s="1"/>
  <c r="C19" i="4"/>
  <c r="G19" i="4"/>
  <c r="E19" i="1"/>
  <c r="C18" i="4"/>
  <c r="F18" i="4" s="1"/>
  <c r="D18" i="1" s="1"/>
  <c r="C17" i="4"/>
  <c r="F17" i="4" s="1"/>
  <c r="D17" i="1" s="1"/>
  <c r="C16" i="4"/>
  <c r="F16" i="4"/>
  <c r="D16" i="1" s="1"/>
  <c r="C15" i="4"/>
  <c r="F15" i="4"/>
  <c r="D15" i="1"/>
  <c r="C14" i="4"/>
  <c r="F14" i="4" s="1"/>
  <c r="D14" i="1" s="1"/>
  <c r="C13" i="4"/>
  <c r="F13" i="4" s="1"/>
  <c r="D13" i="1" s="1"/>
  <c r="C12" i="4"/>
  <c r="G12" i="4"/>
  <c r="E12" i="1" s="1"/>
  <c r="W255" i="4"/>
  <c r="W254" i="4"/>
  <c r="W253" i="4"/>
  <c r="W252" i="4"/>
  <c r="W251" i="4"/>
  <c r="W250" i="4"/>
  <c r="W249" i="4"/>
  <c r="W248" i="4"/>
  <c r="W247" i="4"/>
  <c r="W246" i="4"/>
  <c r="W245" i="4"/>
  <c r="W244" i="4"/>
  <c r="W243" i="4"/>
  <c r="W242" i="4"/>
  <c r="W241" i="4"/>
  <c r="W240" i="4"/>
  <c r="W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W226" i="4"/>
  <c r="W225" i="4"/>
  <c r="W224" i="4"/>
  <c r="W223" i="4"/>
  <c r="W222" i="4"/>
  <c r="W221" i="4"/>
  <c r="W220" i="4"/>
  <c r="W219" i="4"/>
  <c r="W218" i="4"/>
  <c r="W217" i="4"/>
  <c r="W216" i="4"/>
  <c r="W215" i="4"/>
  <c r="W214" i="4"/>
  <c r="W213" i="4"/>
  <c r="W212" i="4"/>
  <c r="W211" i="4"/>
  <c r="W210" i="4"/>
  <c r="W209" i="4"/>
  <c r="W208" i="4"/>
  <c r="W207" i="4"/>
  <c r="W206" i="4"/>
  <c r="W205" i="4"/>
  <c r="W204" i="4"/>
  <c r="W203" i="4"/>
  <c r="W202" i="4"/>
  <c r="W201" i="4"/>
  <c r="W200" i="4"/>
  <c r="W199" i="4"/>
  <c r="W198" i="4"/>
  <c r="W197" i="4"/>
  <c r="W196" i="4"/>
  <c r="W195" i="4"/>
  <c r="W194" i="4"/>
  <c r="W193" i="4"/>
  <c r="W192" i="4"/>
  <c r="W191" i="4"/>
  <c r="W190" i="4"/>
  <c r="W189" i="4"/>
  <c r="W188" i="4"/>
  <c r="W187" i="4"/>
  <c r="W186" i="4"/>
  <c r="W185" i="4"/>
  <c r="W184" i="4"/>
  <c r="W183" i="4"/>
  <c r="W182" i="4"/>
  <c r="W181" i="4"/>
  <c r="W180" i="4"/>
  <c r="W179" i="4"/>
  <c r="W178" i="4"/>
  <c r="W177" i="4"/>
  <c r="W176" i="4"/>
  <c r="W175" i="4"/>
  <c r="W174" i="4"/>
  <c r="W173" i="4"/>
  <c r="W172" i="4"/>
  <c r="W171" i="4"/>
  <c r="W170" i="4"/>
  <c r="W169" i="4"/>
  <c r="W168" i="4"/>
  <c r="W167" i="4"/>
  <c r="W166" i="4"/>
  <c r="W165" i="4"/>
  <c r="W164" i="4"/>
  <c r="W163" i="4"/>
  <c r="W162" i="4"/>
  <c r="W161" i="4"/>
  <c r="W160" i="4"/>
  <c r="W159" i="4"/>
  <c r="W158" i="4"/>
  <c r="W157" i="4"/>
  <c r="W156" i="4"/>
  <c r="W155" i="4"/>
  <c r="W154" i="4"/>
  <c r="W153" i="4"/>
  <c r="W152" i="4"/>
  <c r="W151" i="4"/>
  <c r="W150" i="4"/>
  <c r="W149" i="4"/>
  <c r="W148" i="4"/>
  <c r="W147" i="4"/>
  <c r="W146" i="4"/>
  <c r="W145" i="4"/>
  <c r="W144" i="4"/>
  <c r="W143" i="4"/>
  <c r="W142" i="4"/>
  <c r="W141" i="4"/>
  <c r="W140" i="4"/>
  <c r="W139" i="4"/>
  <c r="W138" i="4"/>
  <c r="W137" i="4"/>
  <c r="W136" i="4"/>
  <c r="W135" i="4"/>
  <c r="W134" i="4"/>
  <c r="W133" i="4"/>
  <c r="W132" i="4"/>
  <c r="W131" i="4"/>
  <c r="W130" i="4"/>
  <c r="W129" i="4"/>
  <c r="W128" i="4"/>
  <c r="W127" i="4"/>
  <c r="W126" i="4"/>
  <c r="W125" i="4"/>
  <c r="W124" i="4"/>
  <c r="W123" i="4"/>
  <c r="W122" i="4"/>
  <c r="W121" i="4"/>
  <c r="W120" i="4"/>
  <c r="W119" i="4"/>
  <c r="W118" i="4"/>
  <c r="W117" i="4"/>
  <c r="W116" i="4"/>
  <c r="W115" i="4"/>
  <c r="W114" i="4"/>
  <c r="W113" i="4"/>
  <c r="W112" i="4"/>
  <c r="W111" i="4"/>
  <c r="W110" i="4"/>
  <c r="W109" i="4"/>
  <c r="W108" i="4"/>
  <c r="W107" i="4"/>
  <c r="W106" i="4"/>
  <c r="W105" i="4"/>
  <c r="W104" i="4"/>
  <c r="W103" i="4"/>
  <c r="W102" i="4"/>
  <c r="W101" i="4"/>
  <c r="W100" i="4"/>
  <c r="W99" i="4"/>
  <c r="W98" i="4"/>
  <c r="W97" i="4"/>
  <c r="W96" i="4"/>
  <c r="W95" i="4"/>
  <c r="W94" i="4"/>
  <c r="W93" i="4"/>
  <c r="W92" i="4"/>
  <c r="W91" i="4"/>
  <c r="W90" i="4"/>
  <c r="W89" i="4"/>
  <c r="W88" i="4"/>
  <c r="W87" i="4"/>
  <c r="W86" i="4"/>
  <c r="W85" i="4"/>
  <c r="W84" i="4"/>
  <c r="W83" i="4"/>
  <c r="W82" i="4"/>
  <c r="W81" i="4"/>
  <c r="W80" i="4"/>
  <c r="W79" i="4"/>
  <c r="W78" i="4"/>
  <c r="W77" i="4"/>
  <c r="W76" i="4"/>
  <c r="W75" i="4"/>
  <c r="W74" i="4"/>
  <c r="W73" i="4"/>
  <c r="W72" i="4"/>
  <c r="W71" i="4"/>
  <c r="W70" i="4"/>
  <c r="W69" i="4"/>
  <c r="W68" i="4"/>
  <c r="W67" i="4"/>
  <c r="W66" i="4"/>
  <c r="W65" i="4"/>
  <c r="W64" i="4"/>
  <c r="W63" i="4"/>
  <c r="W62" i="4"/>
  <c r="W60" i="4"/>
  <c r="W59" i="4"/>
  <c r="W58" i="4"/>
  <c r="W57" i="4"/>
  <c r="W56" i="4"/>
  <c r="W55" i="4"/>
  <c r="W54" i="4"/>
  <c r="W53" i="4"/>
  <c r="W52" i="4"/>
  <c r="W51" i="4"/>
  <c r="W50" i="4"/>
  <c r="W49" i="4"/>
  <c r="W48" i="4"/>
  <c r="W47" i="4"/>
  <c r="W46" i="4"/>
  <c r="W45" i="4"/>
  <c r="W44" i="4"/>
  <c r="W43" i="4"/>
  <c r="W42" i="4"/>
  <c r="W41" i="4"/>
  <c r="W40" i="4"/>
  <c r="W39" i="4"/>
  <c r="W38" i="4"/>
  <c r="W37" i="4"/>
  <c r="W36" i="4"/>
  <c r="W35" i="4"/>
  <c r="W34" i="4"/>
  <c r="W33" i="4"/>
  <c r="W32" i="4"/>
  <c r="W31" i="4"/>
  <c r="W30" i="4"/>
  <c r="W29" i="4"/>
  <c r="W28" i="4"/>
  <c r="W27" i="4"/>
  <c r="W26" i="4"/>
  <c r="W25" i="4"/>
  <c r="W24" i="4"/>
  <c r="W23" i="4"/>
  <c r="W22" i="4"/>
  <c r="W21" i="4"/>
  <c r="W20" i="4"/>
  <c r="W19" i="4"/>
  <c r="W18" i="4"/>
  <c r="W17" i="4"/>
  <c r="W16" i="4"/>
  <c r="W15" i="4"/>
  <c r="W14" i="4"/>
  <c r="W13" i="4"/>
  <c r="W12" i="4"/>
  <c r="W11" i="4"/>
  <c r="W10" i="4"/>
  <c r="W9" i="4"/>
  <c r="W8" i="4"/>
  <c r="W7" i="4"/>
  <c r="E226" i="1"/>
  <c r="G165" i="4"/>
  <c r="E165" i="1"/>
  <c r="F204" i="4"/>
  <c r="D204" i="1" s="1"/>
  <c r="F172" i="4"/>
  <c r="D172" i="1"/>
  <c r="F179" i="4"/>
  <c r="D179" i="1" s="1"/>
  <c r="F226" i="4"/>
  <c r="D226" i="1"/>
  <c r="E62" i="4"/>
  <c r="F62" i="4" s="1"/>
  <c r="D62" i="1" s="1"/>
  <c r="I134" i="2"/>
  <c r="I224" i="2"/>
  <c r="E93" i="4"/>
  <c r="F93" i="4" s="1"/>
  <c r="D93" i="1" s="1"/>
  <c r="I8" i="2"/>
  <c r="I133" i="2"/>
  <c r="I207" i="2"/>
  <c r="G212" i="4"/>
  <c r="E212" i="1" s="1"/>
  <c r="G63" i="4"/>
  <c r="E63" i="1"/>
  <c r="F210" i="4"/>
  <c r="D210" i="1" s="1"/>
  <c r="F160" i="4"/>
  <c r="D160" i="1"/>
  <c r="G186" i="4"/>
  <c r="E186" i="1" s="1"/>
  <c r="G244" i="4"/>
  <c r="E244" i="1"/>
  <c r="F74" i="4"/>
  <c r="D74" i="1" s="1"/>
  <c r="F94" i="4"/>
  <c r="D94" i="1"/>
  <c r="G86" i="4"/>
  <c r="E86" i="1" s="1"/>
  <c r="F193" i="4"/>
  <c r="D193" i="1" s="1"/>
  <c r="F225" i="4"/>
  <c r="D225" i="1"/>
  <c r="F249" i="4"/>
  <c r="D249" i="1" s="1"/>
  <c r="G97" i="4"/>
  <c r="E97" i="1"/>
  <c r="F105" i="4"/>
  <c r="D105" i="1" s="1"/>
  <c r="G113" i="4"/>
  <c r="E113" i="1"/>
  <c r="G121" i="4"/>
  <c r="E121" i="1" s="1"/>
  <c r="G129" i="4"/>
  <c r="E129" i="1"/>
  <c r="G137" i="4"/>
  <c r="E137" i="1" s="1"/>
  <c r="F145" i="4"/>
  <c r="D145" i="1"/>
  <c r="F153" i="4"/>
  <c r="D153" i="1" s="1"/>
  <c r="G161" i="4"/>
  <c r="E161" i="1" s="1"/>
  <c r="F169" i="4"/>
  <c r="D169" i="1" s="1"/>
  <c r="G177" i="4"/>
  <c r="E177" i="1" s="1"/>
  <c r="G185" i="4"/>
  <c r="E185" i="1" s="1"/>
  <c r="F192" i="4"/>
  <c r="D192" i="1" s="1"/>
  <c r="F200" i="4"/>
  <c r="D200" i="1" s="1"/>
  <c r="G208" i="4"/>
  <c r="E208" i="1" s="1"/>
  <c r="F216" i="4"/>
  <c r="D216" i="1" s="1"/>
  <c r="G232" i="4"/>
  <c r="E232" i="1" s="1"/>
  <c r="F240" i="4"/>
  <c r="D240" i="1" s="1"/>
  <c r="G248" i="4"/>
  <c r="E248" i="1" s="1"/>
  <c r="F256" i="4"/>
  <c r="D256" i="1" s="1"/>
  <c r="G233" i="4"/>
  <c r="E233" i="1" s="1"/>
  <c r="F96" i="4"/>
  <c r="D96" i="1" s="1"/>
  <c r="G104" i="4"/>
  <c r="E104" i="1" s="1"/>
  <c r="G112" i="4"/>
  <c r="E112" i="1" s="1"/>
  <c r="F120" i="4"/>
  <c r="D120" i="1" s="1"/>
  <c r="G128" i="4"/>
  <c r="E128" i="1" s="1"/>
  <c r="F136" i="4"/>
  <c r="D136" i="1" s="1"/>
  <c r="F144" i="4"/>
  <c r="D144" i="1" s="1"/>
  <c r="F152" i="4"/>
  <c r="D152" i="1" s="1"/>
  <c r="G160" i="4"/>
  <c r="E160" i="1" s="1"/>
  <c r="F168" i="4"/>
  <c r="D168" i="1" s="1"/>
  <c r="F176" i="4"/>
  <c r="D176" i="1" s="1"/>
  <c r="G184" i="4"/>
  <c r="E184" i="1" s="1"/>
  <c r="F201" i="4"/>
  <c r="D201" i="1" s="1"/>
  <c r="G217" i="4"/>
  <c r="E217" i="1" s="1"/>
  <c r="G241" i="4"/>
  <c r="E241" i="1" s="1"/>
  <c r="F257" i="4"/>
  <c r="D257" i="1" s="1"/>
  <c r="F89" i="4"/>
  <c r="D89" i="1" s="1"/>
  <c r="G190" i="4"/>
  <c r="E190" i="1" s="1"/>
  <c r="G198" i="4"/>
  <c r="E198" i="1" s="1"/>
  <c r="G206" i="4"/>
  <c r="E206" i="1" s="1"/>
  <c r="F214" i="4"/>
  <c r="D214" i="1" s="1"/>
  <c r="F230" i="4"/>
  <c r="D230" i="1" s="1"/>
  <c r="F238" i="4"/>
  <c r="D238" i="1" s="1"/>
  <c r="F246" i="4"/>
  <c r="D246" i="1" s="1"/>
  <c r="F254" i="4"/>
  <c r="D254" i="1" s="1"/>
  <c r="G11" i="4"/>
  <c r="E11" i="1" s="1"/>
  <c r="G175" i="4"/>
  <c r="E175" i="1" s="1"/>
  <c r="F135" i="4"/>
  <c r="D135" i="1" s="1"/>
  <c r="F143" i="4"/>
  <c r="D143" i="1" s="1"/>
  <c r="G167" i="4"/>
  <c r="E167" i="1" s="1"/>
  <c r="F241" i="4"/>
  <c r="D241" i="1" s="1"/>
  <c r="G55" i="4"/>
  <c r="E55" i="1" s="1"/>
  <c r="G201" i="4"/>
  <c r="E201" i="1" s="1"/>
  <c r="F127" i="4"/>
  <c r="D127" i="1" s="1"/>
  <c r="G39" i="4"/>
  <c r="E39" i="1" s="1"/>
  <c r="G151" i="4"/>
  <c r="E151" i="1" s="1"/>
  <c r="F190" i="4"/>
  <c r="D190" i="1" s="1"/>
  <c r="F233" i="4"/>
  <c r="D233" i="1" s="1"/>
  <c r="G180" i="4"/>
  <c r="E180" i="1" s="1"/>
  <c r="G126" i="4"/>
  <c r="E126" i="1" s="1"/>
  <c r="G252" i="4"/>
  <c r="E252" i="1" s="1"/>
  <c r="F239" i="4"/>
  <c r="D239" i="1" s="1"/>
  <c r="G149" i="4"/>
  <c r="E149" i="1" s="1"/>
  <c r="G216" i="4"/>
  <c r="E216" i="1" s="1"/>
  <c r="G256" i="4"/>
  <c r="E256" i="1" s="1"/>
  <c r="F253" i="4"/>
  <c r="D253" i="1" s="1"/>
  <c r="F64" i="4"/>
  <c r="D64" i="1" s="1"/>
  <c r="F76" i="4"/>
  <c r="D76" i="1" s="1"/>
  <c r="G105" i="4"/>
  <c r="E105" i="1" s="1"/>
  <c r="F174" i="4"/>
  <c r="D174" i="1" s="1"/>
  <c r="F36" i="4"/>
  <c r="D36" i="1" s="1"/>
  <c r="G197" i="4"/>
  <c r="E197" i="1" s="1"/>
  <c r="F232" i="4"/>
  <c r="D232" i="1" s="1"/>
  <c r="G236" i="4"/>
  <c r="E236" i="1" s="1"/>
  <c r="F205" i="4"/>
  <c r="D205" i="1" s="1"/>
  <c r="G221" i="4"/>
  <c r="E221" i="1" s="1"/>
  <c r="G53" i="4"/>
  <c r="E53" i="1" s="1"/>
  <c r="G49" i="4"/>
  <c r="E49" i="1"/>
  <c r="G88" i="4"/>
  <c r="E88" i="1" s="1"/>
  <c r="G32" i="4"/>
  <c r="E32" i="1" s="1"/>
  <c r="G246" i="4"/>
  <c r="E246" i="1" s="1"/>
  <c r="F173" i="4"/>
  <c r="D173" i="1"/>
  <c r="F177" i="4"/>
  <c r="D177" i="1" s="1"/>
  <c r="F150" i="4"/>
  <c r="D150" i="1"/>
  <c r="G188" i="4"/>
  <c r="E188" i="1" s="1"/>
  <c r="G46" i="4"/>
  <c r="E46" i="1"/>
  <c r="F170" i="4"/>
  <c r="D170" i="1" s="1"/>
  <c r="F29" i="4"/>
  <c r="D29" i="1" s="1"/>
  <c r="F203" i="4"/>
  <c r="D203" i="1" s="1"/>
  <c r="G247" i="4"/>
  <c r="E247" i="1"/>
  <c r="F123" i="4"/>
  <c r="D123" i="1" s="1"/>
  <c r="G94" i="4"/>
  <c r="E94" i="1"/>
  <c r="G101" i="4"/>
  <c r="E101" i="1" s="1"/>
  <c r="F130" i="4"/>
  <c r="D130" i="1"/>
  <c r="G191" i="4"/>
  <c r="E191" i="1" s="1"/>
  <c r="F110" i="4"/>
  <c r="D110" i="1" s="1"/>
  <c r="F161" i="4"/>
  <c r="D161" i="1"/>
  <c r="F68" i="4"/>
  <c r="D68" i="1" s="1"/>
  <c r="G75" i="4"/>
  <c r="E75" i="1"/>
  <c r="G58" i="4"/>
  <c r="E58" i="1" s="1"/>
  <c r="G31" i="4"/>
  <c r="E31" i="1"/>
  <c r="G50" i="4"/>
  <c r="E50" i="1" s="1"/>
  <c r="F220" i="4"/>
  <c r="D220" i="1" s="1"/>
  <c r="F182" i="4"/>
  <c r="D182" i="1" s="1"/>
  <c r="F122" i="4"/>
  <c r="D122" i="1"/>
  <c r="G27" i="4"/>
  <c r="E27" i="1" s="1"/>
  <c r="F116" i="4"/>
  <c r="D116" i="1"/>
  <c r="F80" i="4"/>
  <c r="D80" i="1" s="1"/>
  <c r="G85" i="4"/>
  <c r="E85" i="1"/>
  <c r="F10" i="4"/>
  <c r="D10" i="1" s="1"/>
  <c r="F129" i="4"/>
  <c r="D129" i="1" s="1"/>
  <c r="G245" i="4"/>
  <c r="E245" i="1" s="1"/>
  <c r="F198" i="4"/>
  <c r="D198" i="1"/>
  <c r="G153" i="4"/>
  <c r="E153" i="1" s="1"/>
  <c r="G24" i="4"/>
  <c r="E24" i="1"/>
  <c r="G257" i="4"/>
  <c r="E257" i="1" s="1"/>
  <c r="G17" i="4"/>
  <c r="E17" i="1"/>
  <c r="G42" i="4"/>
  <c r="E42" i="1" s="1"/>
  <c r="G229" i="4"/>
  <c r="E229" i="1" s="1"/>
  <c r="G16" i="4"/>
  <c r="E16" i="1" s="1"/>
  <c r="G225" i="4"/>
  <c r="E225" i="1"/>
  <c r="F223" i="4"/>
  <c r="D223" i="1"/>
  <c r="G114" i="4"/>
  <c r="E114" i="1"/>
  <c r="G199" i="4"/>
  <c r="E199" i="1"/>
  <c r="G43" i="4"/>
  <c r="E43" i="1"/>
  <c r="F137" i="4"/>
  <c r="D137" i="1"/>
  <c r="G249" i="4"/>
  <c r="E249" i="1"/>
  <c r="F84" i="4"/>
  <c r="D84" i="1"/>
  <c r="F138" i="4"/>
  <c r="D138" i="1"/>
  <c r="F66" i="4"/>
  <c r="D66" i="1"/>
  <c r="F108" i="4"/>
  <c r="D108" i="1"/>
  <c r="G120" i="4"/>
  <c r="E120" i="1"/>
  <c r="G60" i="4"/>
  <c r="E60" i="1"/>
  <c r="G41" i="4"/>
  <c r="E41" i="1"/>
  <c r="F224" i="4"/>
  <c r="D224" i="1"/>
  <c r="F235" i="4"/>
  <c r="D235" i="1"/>
  <c r="F184" i="4"/>
  <c r="D184" i="1"/>
  <c r="F217" i="4"/>
  <c r="D217" i="1"/>
  <c r="F113" i="4"/>
  <c r="D113" i="1"/>
  <c r="G9" i="4"/>
  <c r="E9" i="1"/>
  <c r="G14" i="4"/>
  <c r="E14" i="1"/>
  <c r="G13" i="4"/>
  <c r="E13" i="1"/>
  <c r="G111" i="4"/>
  <c r="E111" i="1"/>
  <c r="G117" i="4"/>
  <c r="E117" i="1"/>
  <c r="F162" i="4"/>
  <c r="D162" i="1"/>
  <c r="F67" i="4"/>
  <c r="D67" i="1"/>
  <c r="F92" i="4"/>
  <c r="D92" i="1"/>
  <c r="F133" i="4"/>
  <c r="D133" i="1"/>
  <c r="F147" i="4"/>
  <c r="D147" i="1"/>
  <c r="G176" i="4"/>
  <c r="E176" i="1"/>
  <c r="F208" i="4"/>
  <c r="D208" i="1"/>
  <c r="F132" i="4"/>
  <c r="D132" i="1"/>
  <c r="F146" i="4"/>
  <c r="D146" i="1"/>
  <c r="G189" i="4"/>
  <c r="E189" i="1"/>
  <c r="F45" i="4"/>
  <c r="D45" i="1"/>
  <c r="F187" i="4"/>
  <c r="D187" i="1"/>
  <c r="F25" i="4"/>
  <c r="D25" i="1"/>
  <c r="F196" i="4"/>
  <c r="D196" i="1"/>
  <c r="G193" i="4"/>
  <c r="E193" i="1"/>
  <c r="F163" i="4"/>
  <c r="D163" i="1"/>
  <c r="G181" i="4"/>
  <c r="E181" i="1"/>
  <c r="F222" i="4"/>
  <c r="D222" i="1"/>
  <c r="G71" i="4"/>
  <c r="E71" i="1"/>
  <c r="G234" i="4"/>
  <c r="E234" i="1"/>
  <c r="G158" i="4"/>
  <c r="E158" i="1"/>
  <c r="F142" i="4"/>
  <c r="D142" i="1"/>
  <c r="F11" i="4"/>
  <c r="D11" i="1"/>
  <c r="G87" i="4"/>
  <c r="E87" i="1"/>
  <c r="F38" i="4"/>
  <c r="D38" i="1"/>
  <c r="F148" i="4"/>
  <c r="D148" i="1"/>
  <c r="F156" i="4"/>
  <c r="D156" i="1"/>
  <c r="G228" i="4"/>
  <c r="E228" i="1"/>
  <c r="F107" i="4"/>
  <c r="D107" i="1"/>
  <c r="G200" i="4"/>
  <c r="E200" i="1" s="1"/>
  <c r="G72" i="4"/>
  <c r="E72" i="1"/>
  <c r="F34" i="4"/>
  <c r="D34" i="1" s="1"/>
  <c r="G79" i="4"/>
  <c r="E79" i="1"/>
  <c r="F104" i="4"/>
  <c r="D104" i="1" s="1"/>
  <c r="F98" i="4"/>
  <c r="D98" i="1"/>
  <c r="F78" i="4"/>
  <c r="D78" i="1" s="1"/>
  <c r="G83" i="4"/>
  <c r="E83" i="1"/>
  <c r="G155" i="4"/>
  <c r="E155" i="1" s="1"/>
  <c r="G169" i="4"/>
  <c r="E169" i="1"/>
  <c r="G183" i="4"/>
  <c r="E183" i="1" s="1"/>
  <c r="G119" i="4"/>
  <c r="E119" i="1"/>
  <c r="F243" i="4"/>
  <c r="D243" i="1" s="1"/>
  <c r="G69" i="4"/>
  <c r="E69" i="1"/>
  <c r="F90" i="4"/>
  <c r="D90" i="1" s="1"/>
  <c r="G118" i="4"/>
  <c r="E118" i="1"/>
  <c r="G166" i="4"/>
  <c r="E166" i="1" s="1"/>
  <c r="F121" i="4"/>
  <c r="D121" i="1"/>
  <c r="G57" i="4"/>
  <c r="E57" i="1" s="1"/>
  <c r="F12" i="4"/>
  <c r="D12" i="1"/>
  <c r="G20" i="4"/>
  <c r="E20" i="1" s="1"/>
  <c r="F28" i="4"/>
  <c r="D28" i="1"/>
  <c r="F44" i="4"/>
  <c r="D44" i="1" s="1"/>
  <c r="F56" i="4"/>
  <c r="D56" i="1"/>
  <c r="F97" i="4"/>
  <c r="D97" i="1" s="1"/>
  <c r="F231" i="4"/>
  <c r="D231" i="1"/>
  <c r="F255" i="4"/>
  <c r="D255" i="1" s="1"/>
  <c r="F206" i="4"/>
  <c r="D206" i="1"/>
  <c r="F128" i="4"/>
  <c r="D128" i="1" s="1"/>
  <c r="G26" i="4"/>
  <c r="E26" i="1"/>
  <c r="F19" i="4"/>
  <c r="D19" i="1" s="1"/>
  <c r="G251" i="4"/>
  <c r="E251" i="1"/>
  <c r="G141" i="4"/>
  <c r="E141" i="1" s="1"/>
  <c r="F86" i="4"/>
  <c r="D86" i="1"/>
  <c r="F207" i="4"/>
  <c r="D207" i="1" s="1"/>
  <c r="F99" i="4"/>
  <c r="D99" i="1"/>
  <c r="G96" i="4"/>
  <c r="E96" i="1" s="1"/>
  <c r="G103" i="4"/>
  <c r="E103" i="1"/>
  <c r="F178" i="4"/>
  <c r="D178" i="1" s="1"/>
  <c r="F47" i="4"/>
  <c r="D47" i="1"/>
  <c r="G59" i="4"/>
  <c r="E59" i="1" s="1"/>
  <c r="G77" i="4"/>
  <c r="E77" i="1"/>
  <c r="G102" i="4"/>
  <c r="E102" i="1" s="1"/>
  <c r="G124" i="4"/>
  <c r="E124" i="1"/>
  <c r="G140" i="4"/>
  <c r="E140" i="1" s="1"/>
  <c r="F154" i="4"/>
  <c r="D154" i="1"/>
  <c r="F164" i="4"/>
  <c r="D164" i="1" s="1"/>
  <c r="G168" i="4"/>
  <c r="E168" i="1"/>
  <c r="G194" i="4"/>
  <c r="E194" i="1" s="1"/>
  <c r="F218" i="4"/>
  <c r="D218" i="1"/>
  <c r="F242" i="4"/>
  <c r="D242" i="1" s="1"/>
  <c r="F52" i="4"/>
  <c r="D52" i="1"/>
  <c r="G250" i="4"/>
  <c r="E250" i="1" s="1"/>
  <c r="F109" i="4"/>
  <c r="D109" i="1"/>
  <c r="G48" i="4"/>
  <c r="E48" i="1" s="1"/>
  <c r="G18" i="4"/>
  <c r="E18" i="1"/>
  <c r="G195" i="4"/>
  <c r="E195" i="1" s="1"/>
  <c r="F211" i="4"/>
  <c r="D211" i="1"/>
  <c r="F202" i="4"/>
  <c r="D202" i="1" s="1"/>
  <c r="G152" i="4"/>
  <c r="E152" i="1"/>
  <c r="F37" i="4"/>
  <c r="D37" i="1" s="1"/>
  <c r="F51" i="4"/>
  <c r="D51" i="1"/>
  <c r="G106" i="4"/>
  <c r="E106" i="1" s="1"/>
  <c r="G134" i="4"/>
  <c r="E134" i="1"/>
  <c r="G240" i="4"/>
  <c r="E240" i="1" s="1"/>
  <c r="F185" i="4"/>
  <c r="D185" i="1"/>
  <c r="G115" i="4"/>
  <c r="E115" i="1" s="1"/>
  <c r="G145" i="4"/>
  <c r="E145" i="1"/>
  <c r="F171" i="4"/>
  <c r="D171" i="1" s="1"/>
  <c r="F23" i="4"/>
  <c r="D23" i="1"/>
  <c r="F35" i="4"/>
  <c r="D35" i="1" s="1"/>
  <c r="F61" i="4"/>
  <c r="D61" i="1"/>
  <c r="G139" i="4"/>
  <c r="E139" i="1" s="1"/>
  <c r="F159" i="4"/>
  <c r="D159" i="1"/>
  <c r="F54" i="4"/>
  <c r="D54" i="1" s="1"/>
  <c r="G125" i="4"/>
  <c r="E125" i="1"/>
  <c r="G227" i="4"/>
  <c r="E227" i="1" s="1"/>
  <c r="G237" i="4"/>
  <c r="E237" i="1"/>
  <c r="G70" i="4"/>
  <c r="E70" i="1" s="1"/>
  <c r="G100" i="4"/>
  <c r="E100" i="1"/>
  <c r="G15" i="4"/>
  <c r="E15" i="1" s="1"/>
  <c r="G192" i="4"/>
  <c r="E192" i="1" s="1"/>
  <c r="G30" i="4"/>
  <c r="E30" i="1"/>
  <c r="F40" i="4"/>
  <c r="D40" i="1" s="1"/>
  <c r="F248" i="4"/>
  <c r="D248" i="1"/>
  <c r="G254" i="4"/>
  <c r="E254" i="1" s="1"/>
  <c r="F112" i="4"/>
  <c r="D112" i="1"/>
  <c r="F65" i="4"/>
  <c r="D65" i="1" s="1"/>
  <c r="G238" i="4"/>
  <c r="E238" i="1"/>
  <c r="G230" i="4"/>
  <c r="E230" i="1" s="1"/>
  <c r="F219" i="4"/>
  <c r="D219" i="1"/>
  <c r="G93" i="4"/>
  <c r="E93" i="1" s="1"/>
  <c r="G131" i="4"/>
  <c r="E131" i="1"/>
  <c r="G21" i="4" l="1"/>
  <c r="E21" i="1" s="1"/>
  <c r="F209" i="4"/>
  <c r="D209" i="1" s="1"/>
  <c r="E27" i="4"/>
  <c r="F27" i="4" s="1"/>
  <c r="D27" i="1" s="1"/>
  <c r="I25" i="2"/>
  <c r="I69" i="2"/>
  <c r="E71" i="4"/>
  <c r="F71" i="4" s="1"/>
  <c r="D71" i="1" s="1"/>
  <c r="F33" i="4"/>
  <c r="D33" i="1" s="1"/>
  <c r="G22" i="4"/>
  <c r="E22" i="1" s="1"/>
  <c r="G172" i="4"/>
  <c r="E172" i="1" s="1"/>
  <c r="F180" i="4"/>
  <c r="D180" i="1" s="1"/>
  <c r="F188" i="4"/>
  <c r="D188" i="1" s="1"/>
  <c r="F77" i="4"/>
  <c r="D77" i="1" s="1"/>
  <c r="I80" i="2"/>
  <c r="F9" i="4"/>
  <c r="D9" i="1" s="1"/>
  <c r="E215" i="4"/>
  <c r="F215" i="4" s="1"/>
  <c r="D215" i="1" s="1"/>
  <c r="I154" i="2"/>
</calcChain>
</file>

<file path=xl/sharedStrings.xml><?xml version="1.0" encoding="utf-8"?>
<sst xmlns="http://schemas.openxmlformats.org/spreadsheetml/2006/main" count="1825" uniqueCount="569">
  <si>
    <t>01-0003-000</t>
  </si>
  <si>
    <t>01-0018-000</t>
  </si>
  <si>
    <t>01-0090-000</t>
  </si>
  <si>
    <t>01-0123-000</t>
  </si>
  <si>
    <t>02-0009-000</t>
  </si>
  <si>
    <t>02-0018-000</t>
  </si>
  <si>
    <t>02-2001-000</t>
  </si>
  <si>
    <t>03-0500-000</t>
  </si>
  <si>
    <t>04-0001-000</t>
  </si>
  <si>
    <t>05-0071-000</t>
  </si>
  <si>
    <t>06-0001-000</t>
  </si>
  <si>
    <t>06-0006-000</t>
  </si>
  <si>
    <t>06-0017-000</t>
  </si>
  <si>
    <t>07-0006-000</t>
  </si>
  <si>
    <t>07-0010-000</t>
  </si>
  <si>
    <t>09-0010-000</t>
  </si>
  <si>
    <t>10-0002-000</t>
  </si>
  <si>
    <t>10-0007-000</t>
  </si>
  <si>
    <t>10-0009-000</t>
  </si>
  <si>
    <t>10-0019-000</t>
  </si>
  <si>
    <t>10-0069-000</t>
  </si>
  <si>
    <t>10-0105-000</t>
  </si>
  <si>
    <t>10-0119-000</t>
  </si>
  <si>
    <t>11-0001-000</t>
  </si>
  <si>
    <t>11-0014-000</t>
  </si>
  <si>
    <t>11-0020-000</t>
  </si>
  <si>
    <t>12-0056-000</t>
  </si>
  <si>
    <t>12-0502-000</t>
  </si>
  <si>
    <t>13-0001-000</t>
  </si>
  <si>
    <t>13-0022-000</t>
  </si>
  <si>
    <t>13-0032-000</t>
  </si>
  <si>
    <t>13-0056-000</t>
  </si>
  <si>
    <t>13-0097-000</t>
  </si>
  <si>
    <t>ELMWOOD-MURDOCK PUBLIC SCHOOLS</t>
  </si>
  <si>
    <t>14-0008-000</t>
  </si>
  <si>
    <t>14-0045-000</t>
  </si>
  <si>
    <t>14-0054-000</t>
  </si>
  <si>
    <t>14-0101-000</t>
  </si>
  <si>
    <t>14-0541-000</t>
  </si>
  <si>
    <t>15-0536-000</t>
  </si>
  <si>
    <t>16-0006-000</t>
  </si>
  <si>
    <t>16-0030-000</t>
  </si>
  <si>
    <t>17-0001-000</t>
  </si>
  <si>
    <t>17-0003-000</t>
  </si>
  <si>
    <t>17-0009-000</t>
  </si>
  <si>
    <t>18-0002-000</t>
  </si>
  <si>
    <t>18-0011-000</t>
  </si>
  <si>
    <t>19-0039-000</t>
  </si>
  <si>
    <t>19-0058-000</t>
  </si>
  <si>
    <t>19-0123-000</t>
  </si>
  <si>
    <t>20-0001-000</t>
  </si>
  <si>
    <t>20-0020-000</t>
  </si>
  <si>
    <t>20-0030-000</t>
  </si>
  <si>
    <t>21-0015-000</t>
  </si>
  <si>
    <t>21-0025-000</t>
  </si>
  <si>
    <t>21-0044-000</t>
  </si>
  <si>
    <t>21-0084-000</t>
  </si>
  <si>
    <t>21-0089-000</t>
  </si>
  <si>
    <t>21-0180-000</t>
  </si>
  <si>
    <t>22-0011-000</t>
  </si>
  <si>
    <t>22-0031-000</t>
  </si>
  <si>
    <t>23-0002-000</t>
  </si>
  <si>
    <t>23-0071-000</t>
  </si>
  <si>
    <t>24-0001-000</t>
  </si>
  <si>
    <t>24-0004-000</t>
  </si>
  <si>
    <t>24-0011-000</t>
  </si>
  <si>
    <t>24-0020-000</t>
  </si>
  <si>
    <t>24-0101-000</t>
  </si>
  <si>
    <t>25-0095-000</t>
  </si>
  <si>
    <t>26-0001-000</t>
  </si>
  <si>
    <t>26-0024-000</t>
  </si>
  <si>
    <t>26-0070-000</t>
  </si>
  <si>
    <t>27-0001-000</t>
  </si>
  <si>
    <t>27-0062-000</t>
  </si>
  <si>
    <t>SCRIBNER-SNYDER COMMUNITY SCHS</t>
  </si>
  <si>
    <t>27-0594-000</t>
  </si>
  <si>
    <t>27-0595-000</t>
  </si>
  <si>
    <t>NORTH BEND CENTRAL PUBLIC SCHS</t>
  </si>
  <si>
    <t>28-0001-000</t>
  </si>
  <si>
    <t>28-0010-000</t>
  </si>
  <si>
    <t>28-0017-000</t>
  </si>
  <si>
    <t>28-0054-000</t>
  </si>
  <si>
    <t>28-0059-000</t>
  </si>
  <si>
    <t>28-0066-000</t>
  </si>
  <si>
    <t>29-0117-000</t>
  </si>
  <si>
    <t>30-0025-000</t>
  </si>
  <si>
    <t>30-0054-000</t>
  </si>
  <si>
    <t>31-0506-000</t>
  </si>
  <si>
    <t>32-0046-000</t>
  </si>
  <si>
    <t>32-0095-000</t>
  </si>
  <si>
    <t>32-0125-000</t>
  </si>
  <si>
    <t>MEDICINE VALLEY PUBLIC SCHOOLS</t>
  </si>
  <si>
    <t>33-0018-000</t>
  </si>
  <si>
    <t>33-0021-000</t>
  </si>
  <si>
    <t>33-0540-000</t>
  </si>
  <si>
    <t>34-0001-000</t>
  </si>
  <si>
    <t>34-0015-000</t>
  </si>
  <si>
    <t>34-0034-000</t>
  </si>
  <si>
    <t>34-0100-000</t>
  </si>
  <si>
    <t>35-0001-000</t>
  </si>
  <si>
    <t>36-0100-000</t>
  </si>
  <si>
    <t>37-0030-000</t>
  </si>
  <si>
    <t>38-0011-000</t>
  </si>
  <si>
    <t>39-0055-000</t>
  </si>
  <si>
    <t>39-0501-000</t>
  </si>
  <si>
    <t>40-0002-000</t>
  </si>
  <si>
    <t>40-0082-000</t>
  </si>
  <si>
    <t>40-0083-000</t>
  </si>
  <si>
    <t>40-0126-000</t>
  </si>
  <si>
    <t>41-0002-000</t>
  </si>
  <si>
    <t>41-0091-000</t>
  </si>
  <si>
    <t>41-0504-000</t>
  </si>
  <si>
    <t>42-0002-000</t>
  </si>
  <si>
    <t>43-0079-000</t>
  </si>
  <si>
    <t>45-0007-000</t>
  </si>
  <si>
    <t>45-0029-000</t>
  </si>
  <si>
    <t>45-0044-000</t>
  </si>
  <si>
    <t>45-0137-000</t>
  </si>
  <si>
    <t>46-0001-000</t>
  </si>
  <si>
    <t>47-0001-000</t>
  </si>
  <si>
    <t>47-0100-000</t>
  </si>
  <si>
    <t>47-0103-000</t>
  </si>
  <si>
    <t>48-0008-000</t>
  </si>
  <si>
    <t>48-0300-000</t>
  </si>
  <si>
    <t>48-0303-000</t>
  </si>
  <si>
    <t>49-0033-000</t>
  </si>
  <si>
    <t>50-0501-000</t>
  </si>
  <si>
    <t>50-0503-000</t>
  </si>
  <si>
    <t>51-0001-000</t>
  </si>
  <si>
    <t>51-0006-000</t>
  </si>
  <si>
    <t>52-0100-000</t>
  </si>
  <si>
    <t>53-0001-000</t>
  </si>
  <si>
    <t>54-0013-000</t>
  </si>
  <si>
    <t>54-0096-000</t>
  </si>
  <si>
    <t>54-0505-000</t>
  </si>
  <si>
    <t>54-0576-000</t>
  </si>
  <si>
    <t>54-0586-000</t>
  </si>
  <si>
    <t>55-0001-000</t>
  </si>
  <si>
    <t>55-0145-000</t>
  </si>
  <si>
    <t>55-0148-000</t>
  </si>
  <si>
    <t>55-0160-000</t>
  </si>
  <si>
    <t>55-0161-000</t>
  </si>
  <si>
    <t>56-0001-000</t>
  </si>
  <si>
    <t>56-0006-000</t>
  </si>
  <si>
    <t>56-0007-000</t>
  </si>
  <si>
    <t>56-0037-000</t>
  </si>
  <si>
    <t>56-0055-000</t>
  </si>
  <si>
    <t>56-0565-000</t>
  </si>
  <si>
    <t>57-0501-000</t>
  </si>
  <si>
    <t>58-0025-000</t>
  </si>
  <si>
    <t>59-0001-000</t>
  </si>
  <si>
    <t>59-0002-000</t>
  </si>
  <si>
    <t>59-0005-000</t>
  </si>
  <si>
    <t>59-0013-000</t>
  </si>
  <si>
    <t>59-0080-000</t>
  </si>
  <si>
    <t>60-0090-000</t>
  </si>
  <si>
    <t>61-0004-000</t>
  </si>
  <si>
    <t>61-0049-000</t>
  </si>
  <si>
    <t>62-0021-000</t>
  </si>
  <si>
    <t>62-0063-000</t>
  </si>
  <si>
    <t>63-0001-000</t>
  </si>
  <si>
    <t>64-0023-000</t>
  </si>
  <si>
    <t>64-0029-000</t>
  </si>
  <si>
    <t>65-2005-000</t>
  </si>
  <si>
    <t>SO CENTRAL NE UNIFIED SYSTEM 5</t>
  </si>
  <si>
    <t>66-0027-000</t>
  </si>
  <si>
    <t>66-0111-000</t>
  </si>
  <si>
    <t>66-0501-000</t>
  </si>
  <si>
    <t>67-0001-000</t>
  </si>
  <si>
    <t>67-0069-000</t>
  </si>
  <si>
    <t>69-0044-000</t>
  </si>
  <si>
    <t>69-0054-000</t>
  </si>
  <si>
    <t>69-0055-000</t>
  </si>
  <si>
    <t>70-0002-000</t>
  </si>
  <si>
    <t>70-0005-000</t>
  </si>
  <si>
    <t>70-0542-000</t>
  </si>
  <si>
    <t>71-0001-000</t>
  </si>
  <si>
    <t>71-0005-000</t>
  </si>
  <si>
    <t>71-0067-000</t>
  </si>
  <si>
    <t>72-0019-000</t>
  </si>
  <si>
    <t>72-0032-000</t>
  </si>
  <si>
    <t>72-0075-000</t>
  </si>
  <si>
    <t>73-0017-000</t>
  </si>
  <si>
    <t>74-0056-000</t>
  </si>
  <si>
    <t>75-0100-000</t>
  </si>
  <si>
    <t>76-0002-000</t>
  </si>
  <si>
    <t>76-0044-000</t>
  </si>
  <si>
    <t>76-0068-000</t>
  </si>
  <si>
    <t>76-0082-000</t>
  </si>
  <si>
    <t>WILBER-CLATONIA PUBLIC SCHOOLS</t>
  </si>
  <si>
    <t>77-0001-000</t>
  </si>
  <si>
    <t>77-0027-000</t>
  </si>
  <si>
    <t>PAPILLION-LA VISTA PUBLIC SCHS</t>
  </si>
  <si>
    <t>77-0037-000</t>
  </si>
  <si>
    <t>77-0046-000</t>
  </si>
  <si>
    <t>78-0001-000</t>
  </si>
  <si>
    <t>78-0009-000</t>
  </si>
  <si>
    <t>78-0039-000</t>
  </si>
  <si>
    <t>78-0072-000</t>
  </si>
  <si>
    <t>78-0107-000</t>
  </si>
  <si>
    <t>79-0002-000</t>
  </si>
  <si>
    <t>79-0011-000</t>
  </si>
  <si>
    <t>79-0016-000</t>
  </si>
  <si>
    <t>79-0031-000</t>
  </si>
  <si>
    <t>79-0032-000</t>
  </si>
  <si>
    <t>80-0005-000</t>
  </si>
  <si>
    <t>80-0009-000</t>
  </si>
  <si>
    <t>80-0567-000</t>
  </si>
  <si>
    <t>81-0003-000</t>
  </si>
  <si>
    <t>82-0001-000</t>
  </si>
  <si>
    <t>82-0015-000</t>
  </si>
  <si>
    <t>83-0500-000</t>
  </si>
  <si>
    <t>84-0003-000</t>
  </si>
  <si>
    <t>85-0060-000</t>
  </si>
  <si>
    <t>85-2001-000</t>
  </si>
  <si>
    <t>86-0001-000</t>
  </si>
  <si>
    <t>87-0001-000</t>
  </si>
  <si>
    <t>87-0013-000</t>
  </si>
  <si>
    <t>87-0016-000</t>
  </si>
  <si>
    <t>87-0017-000</t>
  </si>
  <si>
    <t>88-0005-000</t>
  </si>
  <si>
    <t>88-0021-000</t>
  </si>
  <si>
    <t>89-0001-000</t>
  </si>
  <si>
    <t>89-0003-000</t>
  </si>
  <si>
    <t>89-0024-000</t>
  </si>
  <si>
    <t>90-0017-000</t>
  </si>
  <si>
    <t>90-0560-000</t>
  </si>
  <si>
    <t>90-0595-000</t>
  </si>
  <si>
    <t>91-0002-000</t>
  </si>
  <si>
    <t>91-0074-000</t>
  </si>
  <si>
    <t>92-0045-000</t>
  </si>
  <si>
    <t>93-0012-000</t>
  </si>
  <si>
    <t>93-0083-000</t>
  </si>
  <si>
    <t>93-0096-000</t>
  </si>
  <si>
    <t>63-0030-000</t>
  </si>
  <si>
    <t>72-0015-000</t>
  </si>
  <si>
    <t>CROSS COUNTY COMMUNITY SCHOOLS</t>
  </si>
  <si>
    <t>30-0001-000</t>
  </si>
  <si>
    <t>EXETER-MILLIGAN PUBLIC SCHOOLS</t>
  </si>
  <si>
    <t>50-0001-000</t>
  </si>
  <si>
    <t>WILCOX-HILDRETH PUBLIC SCHOOLS</t>
  </si>
  <si>
    <t>85-0070-000</t>
  </si>
  <si>
    <t>73-0179-000</t>
  </si>
  <si>
    <t>74-0070-000</t>
  </si>
  <si>
    <t xml:space="preserve">KENESAW PUBLIC SCHOOLS        </t>
  </si>
  <si>
    <t xml:space="preserve">HASTINGS PUBLIC SCHOOLS       </t>
  </si>
  <si>
    <t xml:space="preserve">SILVER LAKE PUBLIC SCHOOLS    </t>
  </si>
  <si>
    <t xml:space="preserve">NELIGH-OAKDALE SCHOOLS        </t>
  </si>
  <si>
    <t xml:space="preserve">ELGIN PUBLIC SCHOOLS          </t>
  </si>
  <si>
    <t xml:space="preserve">NEBRASKA UNIFIED DISTRICT 1   </t>
  </si>
  <si>
    <t xml:space="preserve">BANNER COUNTY PUBLIC SCHOOLS  </t>
  </si>
  <si>
    <t xml:space="preserve">SANDHILLS PUBLIC SCHOOLS      </t>
  </si>
  <si>
    <t xml:space="preserve">BOONE CENTRAL SCHOOLS         </t>
  </si>
  <si>
    <t xml:space="preserve">CEDAR RAPIDS PUBLIC SCHOOLS   </t>
  </si>
  <si>
    <t xml:space="preserve">ST EDWARD PUBLIC SCHOOLS      </t>
  </si>
  <si>
    <t xml:space="preserve">ALLIANCE PUBLIC SCHOOLS       </t>
  </si>
  <si>
    <t xml:space="preserve">HEMINGFORD PUBLIC SCHOOLS     </t>
  </si>
  <si>
    <t>08-0036-000</t>
  </si>
  <si>
    <t xml:space="preserve">LYNCH PUBLIC SCHOOLS          </t>
  </si>
  <si>
    <t xml:space="preserve">AINSWORTH COMMUNITY SCHOOLS   </t>
  </si>
  <si>
    <t xml:space="preserve">GIBBON PUBLIC SCHOOLS         </t>
  </si>
  <si>
    <t xml:space="preserve">KEARNEY PUBLIC SCHOOLS        </t>
  </si>
  <si>
    <t xml:space="preserve">ELM CREEK PUBLIC SCHOOLS      </t>
  </si>
  <si>
    <t xml:space="preserve">SHELTON PUBLIC SCHOOLS        </t>
  </si>
  <si>
    <t xml:space="preserve">RAVENNA PUBLIC SCHOOLS        </t>
  </si>
  <si>
    <t xml:space="preserve">PLEASANTON PUBLIC SCHOOLS     </t>
  </si>
  <si>
    <t xml:space="preserve">AMHERST PUBLIC SCHOOLS        </t>
  </si>
  <si>
    <t xml:space="preserve">TEKAMAH-HERMAN COMMUNITY SCHS </t>
  </si>
  <si>
    <t xml:space="preserve">OAKLAND CRAIG PUBLIC SCHOOLS  </t>
  </si>
  <si>
    <t xml:space="preserve">LYONS-DECATUR NORTHEAST SCHS  </t>
  </si>
  <si>
    <t xml:space="preserve">DAVID CITY PUBLIC SCHOOLS     </t>
  </si>
  <si>
    <t xml:space="preserve">EAST BUTLER PUBLIC SCHOOLS    </t>
  </si>
  <si>
    <t xml:space="preserve">PLATTSMOUTH COMMUNITY SCHOOLS </t>
  </si>
  <si>
    <t xml:space="preserve">WEEPING WATER PUBLIC SCHOOLS  </t>
  </si>
  <si>
    <t xml:space="preserve">LOUISVILLE PUBLIC SCHOOLS     </t>
  </si>
  <si>
    <t xml:space="preserve">CONESTOGA PUBLIC SCHOOLS      </t>
  </si>
  <si>
    <t xml:space="preserve">HARTINGTON PUBLIC SCHOOLS     </t>
  </si>
  <si>
    <t xml:space="preserve">RANDOLPH PUBLIC SCHOOLS       </t>
  </si>
  <si>
    <t xml:space="preserve">LAUREL-CONCORD PUBLIC SCHOOLS </t>
  </si>
  <si>
    <t xml:space="preserve">WYNOT PUBLIC SCHOOLS          </t>
  </si>
  <si>
    <t xml:space="preserve">COLERIDGE COMMUNITY SCHOOLS   </t>
  </si>
  <si>
    <t>15-0010-000</t>
  </si>
  <si>
    <t xml:space="preserve">CHASE COUNTY SCHOOLS          </t>
  </si>
  <si>
    <t xml:space="preserve">WAUNETA-PALISADE PUBLIC SCHS  </t>
  </si>
  <si>
    <t xml:space="preserve">CODY-KILGORE PUBLIC SCHS      </t>
  </si>
  <si>
    <t xml:space="preserve">SIDNEY PUBLIC SCHOOLS         </t>
  </si>
  <si>
    <t xml:space="preserve">LEYTON PUBLIC SCHOOLS         </t>
  </si>
  <si>
    <t xml:space="preserve">POTTER-DIX PUBLIC SCHOOLS     </t>
  </si>
  <si>
    <t xml:space="preserve">SUTTON PUBLIC SCHOOLS         </t>
  </si>
  <si>
    <t xml:space="preserve">HARVARD PUBLIC SCHOOLS        </t>
  </si>
  <si>
    <t xml:space="preserve">LEIGH COMMUNITY SCHOOLS       </t>
  </si>
  <si>
    <t xml:space="preserve">CLARKSON PUBLIC SCHOOLS       </t>
  </si>
  <si>
    <t xml:space="preserve">WEST POINT PUBLIC SCHOOLS     </t>
  </si>
  <si>
    <t xml:space="preserve">BANCROFT-ROSALIE COMM SCHOOLS </t>
  </si>
  <si>
    <t xml:space="preserve">WISNER-PILGER PUBLIC SCHOOLS  </t>
  </si>
  <si>
    <t xml:space="preserve">ANSELMO-MERNA PUBLIC SCHOOLS  </t>
  </si>
  <si>
    <t xml:space="preserve">BROKEN BOW PUBLIC SCHOOLS     </t>
  </si>
  <si>
    <t xml:space="preserve">ANSLEY PUBLIC SCHOOLS         </t>
  </si>
  <si>
    <t xml:space="preserve">SARGENT PUBLIC SCHOOLS        </t>
  </si>
  <si>
    <t xml:space="preserve">ARNOLD PUBLIC SCHOOLS         </t>
  </si>
  <si>
    <t xml:space="preserve">CALLAWAY PUBLIC SCHOOLS       </t>
  </si>
  <si>
    <t xml:space="preserve">SO SIOUX CITY COMMUNITY SCHS  </t>
  </si>
  <si>
    <t xml:space="preserve">HOMER COMMUNITY SCHOOLS       </t>
  </si>
  <si>
    <t xml:space="preserve">CHADRON PUBLIC SCHOOLS        </t>
  </si>
  <si>
    <t xml:space="preserve">CRAWFORD PUBLIC SCHOOLS       </t>
  </si>
  <si>
    <t xml:space="preserve">LEXINGTON PUBLIC SCHOOLS      </t>
  </si>
  <si>
    <t xml:space="preserve">OVERTON PUBLIC SCHOOLS        </t>
  </si>
  <si>
    <t xml:space="preserve">COZAD CITY SCHOOLS            </t>
  </si>
  <si>
    <t xml:space="preserve">GOTHENBURG PUBLIC SCHOOLS     </t>
  </si>
  <si>
    <t xml:space="preserve">SUMNER-EDDYVILLE-MILLER SCHS  </t>
  </si>
  <si>
    <t>25-0025-000</t>
  </si>
  <si>
    <t xml:space="preserve">CREEK VALLEY SCHOOLS          </t>
  </si>
  <si>
    <t xml:space="preserve">SOUTH PLATTE PUBLIC SCHOOLS   </t>
  </si>
  <si>
    <t xml:space="preserve">PONCA PUBLIC SCHOOLS          </t>
  </si>
  <si>
    <t xml:space="preserve">NEWCASTLE PUBLIC SCHOOLS      </t>
  </si>
  <si>
    <t xml:space="preserve">ALLEN CONSOLIDATED SCHOOLS    </t>
  </si>
  <si>
    <t>26-0561-000</t>
  </si>
  <si>
    <t>EMERSON-HUBBARD PUBLIC SCHOOLS</t>
  </si>
  <si>
    <t xml:space="preserve">FREMONT PUBLIC SCHOOLS        </t>
  </si>
  <si>
    <t xml:space="preserve">LOGAN VIEW PUBLIC SCHOOLS     </t>
  </si>
  <si>
    <t xml:space="preserve">OMAHA PUBLIC SCHOOLS          </t>
  </si>
  <si>
    <t xml:space="preserve">ELKHORN PUBLIC SCHOOLS        </t>
  </si>
  <si>
    <t>28-0015-000</t>
  </si>
  <si>
    <t>DOUGLAS CO WEST COMMUNITY SCHS</t>
  </si>
  <si>
    <t xml:space="preserve">MILLARD PUBLIC SCHOOLS        </t>
  </si>
  <si>
    <t xml:space="preserve">RALSTON PUBLIC SCHOOLS        </t>
  </si>
  <si>
    <t xml:space="preserve">BENNINGTON PUBLIC SCHOOLS     </t>
  </si>
  <si>
    <t xml:space="preserve">WESTSIDE COMMUNITY SCHOOLS    </t>
  </si>
  <si>
    <t xml:space="preserve">FILLMORE CENTRAL PUBLIC SCHS  </t>
  </si>
  <si>
    <t xml:space="preserve">SHICKLEY PUBLIC SCHOOLS       </t>
  </si>
  <si>
    <t xml:space="preserve">FRANKLIN PUBLIC SCHOOLS       </t>
  </si>
  <si>
    <t xml:space="preserve">MAYWOOD PUBLIC SCHOOLS        </t>
  </si>
  <si>
    <t xml:space="preserve">EUSTIS-FARNAM PUBLIC SCHOOLS  </t>
  </si>
  <si>
    <t xml:space="preserve">ARAPAHOE PUBLIC SCHOOLS       </t>
  </si>
  <si>
    <t xml:space="preserve">CAMBRIDGE PUBLIC SCHOOLS      </t>
  </si>
  <si>
    <t xml:space="preserve">SOUTHERN VALLEY SCHOOLS       </t>
  </si>
  <si>
    <t xml:space="preserve">SOUTHERN SCHOOL DIST 1        </t>
  </si>
  <si>
    <t xml:space="preserve">BEATRICE PUBLIC SCHOOLS       </t>
  </si>
  <si>
    <t xml:space="preserve">FREEMAN PUBLIC SCHOOLS        </t>
  </si>
  <si>
    <t xml:space="preserve">DILLER-ODELL PUBLIC SCHOOLS   </t>
  </si>
  <si>
    <t xml:space="preserve">ELWOOD PUBLIC SCHOOLS         </t>
  </si>
  <si>
    <t>39-0010-000</t>
  </si>
  <si>
    <t>GREELEY-WOLBACH PUBLIC SCHOOLS</t>
  </si>
  <si>
    <t xml:space="preserve">SPALDING PUBLIC SCHOOLS       </t>
  </si>
  <si>
    <t xml:space="preserve">NORTH LOUP SCOTIA PUBLIC SCHS </t>
  </si>
  <si>
    <t xml:space="preserve">GRAND ISLAND PUBLIC SCHOOLS   </t>
  </si>
  <si>
    <t xml:space="preserve">DONIPHAN-TRUMBULL PUBLIC SCHS </t>
  </si>
  <si>
    <t xml:space="preserve">GILTNER PUBLIC SCHOOLS        </t>
  </si>
  <si>
    <t xml:space="preserve">HAMPTON PUBLIC SCHOOLS        </t>
  </si>
  <si>
    <t xml:space="preserve">AURORA PUBLIC SCHOOLS         </t>
  </si>
  <si>
    <t xml:space="preserve">ALMA PUBLIC SCHOOLS           </t>
  </si>
  <si>
    <t xml:space="preserve">HAYES CENTER PUBLIC SCHOOLS   </t>
  </si>
  <si>
    <t xml:space="preserve">O'NEILL PUBLIC SCHOOLS        </t>
  </si>
  <si>
    <t xml:space="preserve">EWING PUBLIC SCHOOLS          </t>
  </si>
  <si>
    <t xml:space="preserve">STUART PUBLIC SCHOOLS         </t>
  </si>
  <si>
    <t xml:space="preserve">CHAMBERS PUBLIC SCHOOLS       </t>
  </si>
  <si>
    <t xml:space="preserve">MULLEN PUBLIC SCHOOLS         </t>
  </si>
  <si>
    <t xml:space="preserve">ST PAUL PUBLIC SCHOOLS        </t>
  </si>
  <si>
    <t xml:space="preserve">CENTURA PUBLIC SCHOOLS        </t>
  </si>
  <si>
    <t xml:space="preserve">ELBA PUBLIC SCHOOLS           </t>
  </si>
  <si>
    <t xml:space="preserve">FAIRBURY PUBLIC SCHOOLS       </t>
  </si>
  <si>
    <t xml:space="preserve">TRI COUNTY PUBLIC SCHOOLS     </t>
  </si>
  <si>
    <t xml:space="preserve">MERIDIAN PUBLIC SCHOOLS       </t>
  </si>
  <si>
    <t xml:space="preserve">STERLING PUBLIC SCHOOLS       </t>
  </si>
  <si>
    <t xml:space="preserve">AXTELL COMMUNITY SCHOOLS      </t>
  </si>
  <si>
    <t xml:space="preserve">MINDEN PUBLIC SCHOOLS         </t>
  </si>
  <si>
    <t xml:space="preserve">OGALLALA PUBLIC SCHOOLS       </t>
  </si>
  <si>
    <t xml:space="preserve">PAXTON CONSOLIDATED SCHOOLS   </t>
  </si>
  <si>
    <t xml:space="preserve">KIMBALL PUBLIC SCHOOLS        </t>
  </si>
  <si>
    <t xml:space="preserve">CREIGHTON PUBLIC SCHOOLS      </t>
  </si>
  <si>
    <t xml:space="preserve">CROFTON COMMUNITY SCHOOLS     </t>
  </si>
  <si>
    <t>54-0501-000</t>
  </si>
  <si>
    <t xml:space="preserve">NIOBRARA PUBLIC SCHOOLS       </t>
  </si>
  <si>
    <t xml:space="preserve">SANTEE COMMUNITY SCHOOLS      </t>
  </si>
  <si>
    <t xml:space="preserve">WAUSA PUBLIC SCHOOLS          </t>
  </si>
  <si>
    <t xml:space="preserve">BLOOMFIELD COMMUNITY SCHOOLS  </t>
  </si>
  <si>
    <t xml:space="preserve">LINCOLN PUBLIC SCHOOLS        </t>
  </si>
  <si>
    <t xml:space="preserve">WAVERLY SCHOOL DISTRICT 145   </t>
  </si>
  <si>
    <t xml:space="preserve">MALCOLM PUBLIC SCHOOLS        </t>
  </si>
  <si>
    <t xml:space="preserve">NORRIS SCHOOL DIST 160        </t>
  </si>
  <si>
    <t xml:space="preserve">NORTH PLATTE PUBLIC SCHOOLS   </t>
  </si>
  <si>
    <t xml:space="preserve">BRADY PUBLIC SCHOOLS          </t>
  </si>
  <si>
    <t xml:space="preserve">MAXWELL PUBLIC SCHOOLS        </t>
  </si>
  <si>
    <t xml:space="preserve">HERSHEY PUBLIC SCHOOLS        </t>
  </si>
  <si>
    <t xml:space="preserve">SUTHERLAND PUBLIC SCHOOLS     </t>
  </si>
  <si>
    <t xml:space="preserve">WALLACE PUBLIC SCH DIST 65 R  </t>
  </si>
  <si>
    <t xml:space="preserve">STAPLETON PUBLIC SCHOOLS      </t>
  </si>
  <si>
    <t xml:space="preserve">LOUP COUNTY PUBLIC SCHOOLS    </t>
  </si>
  <si>
    <t xml:space="preserve">MADISON PUBLIC SCHOOLS        </t>
  </si>
  <si>
    <t xml:space="preserve">NORFOLK PUBLIC SCHOOLS        </t>
  </si>
  <si>
    <t xml:space="preserve">BATTLE CREEK PUBLIC SCHOOLS   </t>
  </si>
  <si>
    <t xml:space="preserve">NEWMAN GROVE PUBLIC SCHOOLS   </t>
  </si>
  <si>
    <t xml:space="preserve">ELKHORN VALLEY SCHOOLS        </t>
  </si>
  <si>
    <t xml:space="preserve">CENTRAL CITY PUBLIC SCHOOLS   </t>
  </si>
  <si>
    <t xml:space="preserve">PALMER PUBLIC SCHOOLS         </t>
  </si>
  <si>
    <t xml:space="preserve">BAYARD PUBLIC SCHOOLS         </t>
  </si>
  <si>
    <t xml:space="preserve">BRIDGEPORT PUBLIC SCHOOLS     </t>
  </si>
  <si>
    <t xml:space="preserve">FULLERTON PUBLIC SCHOOLS      </t>
  </si>
  <si>
    <t xml:space="preserve">TWIN RIVER PUBLIC SCHOOLS     </t>
  </si>
  <si>
    <t xml:space="preserve">JOHNSON-BROCK PUBLIC SCHOOLS  </t>
  </si>
  <si>
    <t xml:space="preserve">AUBURN PUBLIC SCHOOLS         </t>
  </si>
  <si>
    <t xml:space="preserve">SYRACUSE-DUNBAR-AVOCA SCHOOLS </t>
  </si>
  <si>
    <t xml:space="preserve">NEBRASKA CITY PUBLIC SCHOOLS  </t>
  </si>
  <si>
    <t xml:space="preserve">PALMYRA DISTRICT O R 1        </t>
  </si>
  <si>
    <t xml:space="preserve">PAWNEE CITY PUBLIC SCHOOLS    </t>
  </si>
  <si>
    <t xml:space="preserve">LEWISTON CONSOLIDATED SCHOOLS </t>
  </si>
  <si>
    <t>68-0020-000</t>
  </si>
  <si>
    <t xml:space="preserve">PERKINS COUNTY SCHOOLS        </t>
  </si>
  <si>
    <t xml:space="preserve">HOLDREGE PUBLIC SCHOOLS       </t>
  </si>
  <si>
    <t xml:space="preserve">BERTRAND PUBLIC SCHOOLS       </t>
  </si>
  <si>
    <t xml:space="preserve">LOOMIS PUBLIC SCHOOLS         </t>
  </si>
  <si>
    <t xml:space="preserve">PIERCE PUBLIC SCHOOLS         </t>
  </si>
  <si>
    <t xml:space="preserve">PLAINVIEW PUBLIC SCHOOLS      </t>
  </si>
  <si>
    <t xml:space="preserve">OSMOND PUBLIC SCHOOLS         </t>
  </si>
  <si>
    <t xml:space="preserve">COLUMBUS PUBLIC SCHOOLS       </t>
  </si>
  <si>
    <t xml:space="preserve">LAKEVIEW COMMUNITY SCHOOLS    </t>
  </si>
  <si>
    <t xml:space="preserve">HUMPHREY PUBLIC SCHOOLS       </t>
  </si>
  <si>
    <t xml:space="preserve">OSCEOLA PUBLIC SCHOOLS        </t>
  </si>
  <si>
    <t xml:space="preserve">SHELBY PUBLIC SCHOOLS         </t>
  </si>
  <si>
    <t xml:space="preserve">HIGH PLAINS COMMUNITY SCHOOLS </t>
  </si>
  <si>
    <t xml:space="preserve">MC COOK PUBLIC SCHOOLS        </t>
  </si>
  <si>
    <t xml:space="preserve">SOUTHWEST PUBLIC SCHOOLS      </t>
  </si>
  <si>
    <t xml:space="preserve">FALLS CITY PUBLIC SCHOOLS     </t>
  </si>
  <si>
    <t xml:space="preserve">HUMBOLDT TABLE ROCK STEINAUER </t>
  </si>
  <si>
    <t xml:space="preserve">CRETE PUBLIC SCHOOLS          </t>
  </si>
  <si>
    <t xml:space="preserve">DORCHESTER PUBLIC SCHOOLS     </t>
  </si>
  <si>
    <t xml:space="preserve">FRIEND PUBLIC SCHOOLS         </t>
  </si>
  <si>
    <t xml:space="preserve">BELLEVUE PUBLIC SCHOOLS       </t>
  </si>
  <si>
    <t xml:space="preserve">GRETNA PUBLIC SCHOOLS         </t>
  </si>
  <si>
    <t xml:space="preserve">SOUTH SARPY DIST 46           </t>
  </si>
  <si>
    <t xml:space="preserve">ASHLAND-GREENWOOD PUBLIC SCHS </t>
  </si>
  <si>
    <t xml:space="preserve">YUTAN PUBLIC SCHOOLS          </t>
  </si>
  <si>
    <t xml:space="preserve">WAHOO PUBLIC SCHOOLS          </t>
  </si>
  <si>
    <t xml:space="preserve">MEAD PUBLIC SCHOOLS           </t>
  </si>
  <si>
    <t xml:space="preserve">CEDAR BLUFFS PUBLIC SCHOOLS   </t>
  </si>
  <si>
    <t xml:space="preserve">MINATARE PUBLIC SCHOOLS       </t>
  </si>
  <si>
    <t xml:space="preserve">MORRILL PUBLIC SCHOOLS        </t>
  </si>
  <si>
    <t xml:space="preserve">GERING PUBLIC SCHOOLS         </t>
  </si>
  <si>
    <t xml:space="preserve">MITCHELL PUBLIC SCHOOLS       </t>
  </si>
  <si>
    <t xml:space="preserve">SCOTTSBLUFF PUBLIC SCHOOLS    </t>
  </si>
  <si>
    <t xml:space="preserve">MILFORD PUBLIC SCHOOLS        </t>
  </si>
  <si>
    <t xml:space="preserve">SEWARD PUBLIC SCHOOLS         </t>
  </si>
  <si>
    <t xml:space="preserve">CENTENNIAL PUBLIC SCHOOLS     </t>
  </si>
  <si>
    <t xml:space="preserve">HAY SPRINGS PUBLIC SCHOOLS    </t>
  </si>
  <si>
    <t>81-0010-000</t>
  </si>
  <si>
    <t xml:space="preserve">LOUP CITY PUBLIC SCHOOLS      </t>
  </si>
  <si>
    <t xml:space="preserve">LITCHFIELD PUBLIC SCHOOLS     </t>
  </si>
  <si>
    <t xml:space="preserve">STANTON COMMUNITY SCHOOLS     </t>
  </si>
  <si>
    <t xml:space="preserve">DESHLER PUBLIC SCHOOLS        </t>
  </si>
  <si>
    <t xml:space="preserve">THAYER CENTRAL COMMUNITY SCHS </t>
  </si>
  <si>
    <t xml:space="preserve">BRUNING-DAVENPORT UNIFIED SYS </t>
  </si>
  <si>
    <t xml:space="preserve">PENDER PUBLIC SCHOOLS         </t>
  </si>
  <si>
    <t xml:space="preserve">WALTHILL PUBLIC SCHOOLS       </t>
  </si>
  <si>
    <t xml:space="preserve">UMO N HO N NATION PUBLIC SCHS </t>
  </si>
  <si>
    <t xml:space="preserve">WINNEBAGO PUBLIC SCHOOLS      </t>
  </si>
  <si>
    <t xml:space="preserve">ORD PUBLIC SCHOOLS            </t>
  </si>
  <si>
    <t xml:space="preserve">ARCADIA PUBLIC SCHOOLS        </t>
  </si>
  <si>
    <t xml:space="preserve">BLAIR COMMUNITY SCHOOLS       </t>
  </si>
  <si>
    <t xml:space="preserve">FORT CALHOUN COMMUNITY SCHS   </t>
  </si>
  <si>
    <t xml:space="preserve">ARLINGTON PUBLIC SCHOOLS      </t>
  </si>
  <si>
    <t xml:space="preserve">WAYNE COMMUNITY SCHOOLS       </t>
  </si>
  <si>
    <t xml:space="preserve">WAKEFIELD PUBLIC SCHOOLS      </t>
  </si>
  <si>
    <t xml:space="preserve">WINSIDE PUBLIC SCHOOLS        </t>
  </si>
  <si>
    <t xml:space="preserve">RED CLOUD COMMUNITY SCHOOLS   </t>
  </si>
  <si>
    <t xml:space="preserve">BLUE HILL PUBLIC SCHOOLS      </t>
  </si>
  <si>
    <t xml:space="preserve">WHEELER CENTRAL SCHOOLS       </t>
  </si>
  <si>
    <t xml:space="preserve">YORK PUBLIC SCHOOLS           </t>
  </si>
  <si>
    <t xml:space="preserve">MC COOL JUNCTION PUBLIC SCHS  </t>
  </si>
  <si>
    <t xml:space="preserve">HEARTLAND COMMUNITY SCHOOLS   </t>
  </si>
  <si>
    <t xml:space="preserve">ADAMS CENTRAL PUBLIC SCHOOLS  </t>
  </si>
  <si>
    <t xml:space="preserve">ARTHUR COUNTY SCHOOLS         </t>
  </si>
  <si>
    <t xml:space="preserve">VALENTINE COMMUNITY SCHOOLS   </t>
  </si>
  <si>
    <t xml:space="preserve">SCHUYLER COMMUNITY SCHOOLS    </t>
  </si>
  <si>
    <t xml:space="preserve">GARDEN COUNTY SCHOOLS         </t>
  </si>
  <si>
    <t xml:space="preserve">BURWELL PUBLIC SCHOOLS        </t>
  </si>
  <si>
    <t xml:space="preserve">NORTHWEST PUBLIC SCHOOLS      </t>
  </si>
  <si>
    <t xml:space="preserve">WOOD RIVER RURAL SCHOOLS      </t>
  </si>
  <si>
    <t>45-0239-000</t>
  </si>
  <si>
    <t xml:space="preserve">WEST HOLT PUBLIC SCHOOLS      </t>
  </si>
  <si>
    <t xml:space="preserve">KEYA PAHA COUNTY SCHOOLS      </t>
  </si>
  <si>
    <t>RAYMOND CENTRAL PUBLIC SCHOOLS</t>
  </si>
  <si>
    <t xml:space="preserve">MC PHERSON COUNTY SCHOOLS     </t>
  </si>
  <si>
    <t xml:space="preserve">ROCK COUNTY PUBLIC SCHOOLS    </t>
  </si>
  <si>
    <t xml:space="preserve">GORDON-RUSHVILLE PUBLIC SCHS  </t>
  </si>
  <si>
    <t xml:space="preserve">SIOUX COUNTY PUBLIC SCHOOLS   </t>
  </si>
  <si>
    <t xml:space="preserve">THEDFORD PUBLIC SCHOOLS       </t>
  </si>
  <si>
    <t>08-0050-000</t>
  </si>
  <si>
    <t xml:space="preserve">WEST BOYD SCHOOL DISTRICT     </t>
  </si>
  <si>
    <t xml:space="preserve">HYANNIS AREA SCHOOLS          </t>
  </si>
  <si>
    <t>49-0050-000</t>
  </si>
  <si>
    <t>JOHNSON CO CENTRAL PUBLIC SCHS</t>
  </si>
  <si>
    <t>65-0011-000</t>
  </si>
  <si>
    <t xml:space="preserve">SUPERIOR PUBLIC SCHOOLS       </t>
  </si>
  <si>
    <t>GFBE</t>
  </si>
  <si>
    <t>SGF</t>
  </si>
  <si>
    <t>SPED</t>
  </si>
  <si>
    <t>GFLE</t>
  </si>
  <si>
    <t>UBA</t>
  </si>
  <si>
    <t>FN</t>
  </si>
  <si>
    <t>BAGR</t>
  </si>
  <si>
    <t>B = Budget Based Calculation</t>
  </si>
  <si>
    <t>F = Formula Needs Based Calculation</t>
  </si>
  <si>
    <t>44-0070-000</t>
  </si>
  <si>
    <t xml:space="preserve">DUNDY CO STRATTON PUBLIC SCHS </t>
  </si>
  <si>
    <t xml:space="preserve">HITCHCOCK CO SCH SYSTEM       </t>
  </si>
  <si>
    <t>Basic Allowable Growth Rate  =</t>
  </si>
  <si>
    <t xml:space="preserve">County/District Number </t>
  </si>
  <si>
    <t>District Name</t>
  </si>
  <si>
    <t>Class</t>
  </si>
  <si>
    <t>Method</t>
  </si>
  <si>
    <t xml:space="preserve"> Reserve
%</t>
  </si>
  <si>
    <t>County/District Number</t>
  </si>
  <si>
    <t xml:space="preserve">Basic Allowable Growth Rate = </t>
  </si>
  <si>
    <t>Budget Based</t>
  </si>
  <si>
    <t>Formula Needs Based</t>
  </si>
  <si>
    <t xml:space="preserve">BAGR </t>
  </si>
  <si>
    <t>Formula Needs</t>
  </si>
  <si>
    <t>Calculation</t>
  </si>
  <si>
    <t xml:space="preserve">Calculation </t>
  </si>
  <si>
    <t xml:space="preserve">Certified </t>
  </si>
  <si>
    <t xml:space="preserve">Budget Authority </t>
  </si>
  <si>
    <t>Adj Expenditures Grown by BAGR</t>
  </si>
  <si>
    <t>2010/11 UBA</t>
  </si>
  <si>
    <t>SGA</t>
  </si>
  <si>
    <t>Student Growth Adjustment</t>
  </si>
  <si>
    <t xml:space="preserve">Student Growth Adjustment  </t>
  </si>
  <si>
    <t>Student Growth</t>
  </si>
  <si>
    <t>2012/13   Formula Needs</t>
  </si>
  <si>
    <t>2011/12
General Fund Budget of Expenditures</t>
  </si>
  <si>
    <t>2011/12 Special Grant Funds</t>
  </si>
  <si>
    <t>2011/12
Special Education  Budget of  Expenditures</t>
  </si>
  <si>
    <t>2011/12
General Fund Lid Exclusions</t>
  </si>
  <si>
    <t xml:space="preserve">2011/12 Adjusted Expenditures </t>
  </si>
  <si>
    <t>2%  of        2011/12 Adjusted Expenditures</t>
  </si>
  <si>
    <t>2012/13  Student Growth Adjustment</t>
  </si>
  <si>
    <t xml:space="preserve">2011-2012 General Fund Budget of Expenditures </t>
  </si>
  <si>
    <t xml:space="preserve">2011-2012 Special Grant Funds </t>
  </si>
  <si>
    <t xml:space="preserve">2011-2012 Special Education Budget of Expenditures </t>
  </si>
  <si>
    <t>2011-2012 General Fund Lid Exclusions (Schedule A)</t>
  </si>
  <si>
    <t xml:space="preserve">2011-2012 Total Unused Budget Authority </t>
  </si>
  <si>
    <t>Basic Allowable Growth Rate of .5%</t>
  </si>
  <si>
    <t>(GFBE - SGF - SPED- GFLE) X 1.005</t>
  </si>
  <si>
    <r>
      <t xml:space="preserve">(GFBE - SGF - SPED - GFLE) + (SGA + SGACORR) </t>
    </r>
    <r>
      <rPr>
        <sz val="11"/>
        <color indexed="10"/>
        <rFont val="Calibri"/>
        <family val="2"/>
      </rPr>
      <t xml:space="preserve"> </t>
    </r>
  </si>
  <si>
    <t xml:space="preserve">((FN X 1.10) - (SPED X 1.005))    </t>
  </si>
  <si>
    <t>Formulas for Calculating Budget Authority</t>
  </si>
  <si>
    <t>SGACORR</t>
  </si>
  <si>
    <t>19-2001-000</t>
  </si>
  <si>
    <t>DODGE-HOWELLS UNIFIED PUBLIC SCHOOLS</t>
  </si>
  <si>
    <t xml:space="preserve">SHELBY-RISING CITY PUBLIC SCHOOLS         </t>
  </si>
  <si>
    <t>DODGE-HOWELLS UNIFIED SCHOOL D</t>
  </si>
  <si>
    <t>2010/11  Student Growth Correction</t>
  </si>
  <si>
    <t>2010/11 Student Growth Adjustment (Comparison)</t>
  </si>
  <si>
    <t>SGA = Student Growth Adjustment Calculation</t>
  </si>
  <si>
    <t>((GFBE - SGF - SPED - GFLE) X 1.005</t>
  </si>
  <si>
    <t>(GFBE - SGF - SPED - GFLE) + (SGA+ SGACORR)</t>
  </si>
  <si>
    <t xml:space="preserve">((FN X 1.10)- (SPED x 1.005) </t>
  </si>
  <si>
    <t xml:space="preserve">SGA </t>
  </si>
  <si>
    <t>B</t>
  </si>
  <si>
    <t>F</t>
  </si>
  <si>
    <t>2011/12 Certified Budget Authority</t>
  </si>
  <si>
    <t>For Comparison Purposes</t>
  </si>
  <si>
    <t>Formula Needs from 2012-2013 Model State Aid Certification</t>
  </si>
  <si>
    <t>2012-2013 Student Growth Adjustment from 2012-2013 Model State Aid Certification</t>
  </si>
  <si>
    <t xml:space="preserve">2010-2011 Student Growth Correction from 2012-2013 Model State Aid Certification </t>
  </si>
  <si>
    <t>2011/12    Certified Budget Authority</t>
  </si>
  <si>
    <t>2011/12     Total Unused  Budget Authority</t>
  </si>
  <si>
    <t xml:space="preserve"> 2012/13 Certified Budget Authority and Allowable Reserve Percentage</t>
  </si>
  <si>
    <t>2012/13      Certified  Budget Authority</t>
  </si>
  <si>
    <t>2012/13 Certified Budget Authority Data Components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</si>
</sst>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1" formatCode="0.000"/>
    <numFmt numFmtId="172" formatCode="#,##0.000"/>
  </numFmts>
  <fonts count="19" x14ac:knownFonts="1">
    <font>
      <sz val="10"/>
      <color indexed="8"/>
      <name val="MS Sans Serif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10"/>
      <name val="Calibri"/>
      <family val="2"/>
    </font>
    <font>
      <sz val="11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MS Sans Serif"/>
    </font>
    <font>
      <u/>
      <sz val="10"/>
      <color theme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3" fillId="0" borderId="0"/>
    <xf numFmtId="0" fontId="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4" fillId="0" borderId="0"/>
    <xf numFmtId="0" fontId="2" fillId="0" borderId="0"/>
    <xf numFmtId="0" fontId="2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top"/>
    </xf>
    <xf numFmtId="0" fontId="14" fillId="0" borderId="0"/>
    <xf numFmtId="0" fontId="14" fillId="0" borderId="0"/>
    <xf numFmtId="0" fontId="1" fillId="0" borderId="0">
      <alignment vertical="top"/>
    </xf>
    <xf numFmtId="0" fontId="1" fillId="0" borderId="0">
      <alignment vertical="top"/>
    </xf>
    <xf numFmtId="0" fontId="14" fillId="0" borderId="0"/>
    <xf numFmtId="0" fontId="1" fillId="0" borderId="0">
      <alignment vertical="top"/>
    </xf>
    <xf numFmtId="0" fontId="1" fillId="0" borderId="0">
      <alignment vertical="top"/>
    </xf>
    <xf numFmtId="0" fontId="6" fillId="0" borderId="0">
      <alignment vertical="top"/>
    </xf>
    <xf numFmtId="0" fontId="1" fillId="0" borderId="0">
      <alignment vertical="top"/>
    </xf>
    <xf numFmtId="0" fontId="7" fillId="0" borderId="0"/>
    <xf numFmtId="0" fontId="1" fillId="0" borderId="0">
      <alignment vertical="top"/>
    </xf>
    <xf numFmtId="0" fontId="2" fillId="0" borderId="0"/>
    <xf numFmtId="0" fontId="8" fillId="0" borderId="0"/>
    <xf numFmtId="0" fontId="2" fillId="0" borderId="0"/>
    <xf numFmtId="0" fontId="1" fillId="0" borderId="0">
      <alignment vertical="top"/>
    </xf>
    <xf numFmtId="0" fontId="12" fillId="0" borderId="0"/>
    <xf numFmtId="0" fontId="1" fillId="0" borderId="0">
      <alignment vertical="top"/>
    </xf>
    <xf numFmtId="0" fontId="1" fillId="0" borderId="0">
      <alignment vertical="top"/>
    </xf>
    <xf numFmtId="0" fontId="14" fillId="0" borderId="0"/>
    <xf numFmtId="0" fontId="2" fillId="0" borderId="0"/>
    <xf numFmtId="0" fontId="14" fillId="0" borderId="0"/>
    <xf numFmtId="0" fontId="14" fillId="0" borderId="0"/>
  </cellStyleXfs>
  <cellXfs count="1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3" fontId="1" fillId="0" borderId="0" xfId="0" applyNumberFormat="1" applyFont="1"/>
    <xf numFmtId="0" fontId="15" fillId="0" borderId="0" xfId="0" applyFont="1" applyAlignment="1">
      <alignment vertical="center"/>
    </xf>
    <xf numFmtId="0" fontId="16" fillId="0" borderId="0" xfId="0" applyFont="1"/>
    <xf numFmtId="37" fontId="16" fillId="0" borderId="0" xfId="0" applyNumberFormat="1" applyFont="1"/>
    <xf numFmtId="14" fontId="16" fillId="0" borderId="0" xfId="0" applyNumberFormat="1" applyFont="1"/>
    <xf numFmtId="39" fontId="16" fillId="0" borderId="0" xfId="0" applyNumberFormat="1" applyFont="1"/>
    <xf numFmtId="0" fontId="16" fillId="0" borderId="1" xfId="0" quotePrefix="1" applyFont="1" applyBorder="1" applyAlignment="1">
      <alignment horizontal="center"/>
    </xf>
    <xf numFmtId="0" fontId="16" fillId="0" borderId="1" xfId="0" quotePrefix="1" applyFont="1" applyBorder="1"/>
    <xf numFmtId="37" fontId="16" fillId="0" borderId="1" xfId="0" quotePrefix="1" applyNumberFormat="1" applyFont="1" applyBorder="1"/>
    <xf numFmtId="10" fontId="16" fillId="0" borderId="0" xfId="0" applyNumberFormat="1" applyFont="1"/>
    <xf numFmtId="4" fontId="16" fillId="0" borderId="0" xfId="0" applyNumberFormat="1" applyFont="1"/>
    <xf numFmtId="3" fontId="16" fillId="0" borderId="0" xfId="0" applyNumberFormat="1" applyFont="1" applyAlignment="1"/>
    <xf numFmtId="3" fontId="16" fillId="0" borderId="0" xfId="0" applyNumberFormat="1" applyFont="1"/>
    <xf numFmtId="3" fontId="16" fillId="0" borderId="0" xfId="0" applyNumberFormat="1" applyFont="1" applyAlignment="1">
      <alignment horizontal="right"/>
    </xf>
    <xf numFmtId="0" fontId="15" fillId="0" borderId="0" xfId="0" applyFont="1"/>
    <xf numFmtId="0" fontId="16" fillId="0" borderId="1" xfId="0" applyFont="1" applyBorder="1"/>
    <xf numFmtId="37" fontId="14" fillId="0" borderId="1" xfId="54" applyNumberFormat="1" applyBorder="1"/>
    <xf numFmtId="3" fontId="14" fillId="0" borderId="1" xfId="54" applyNumberFormat="1" applyBorder="1"/>
    <xf numFmtId="4" fontId="16" fillId="0" borderId="0" xfId="0" applyNumberFormat="1" applyFont="1" applyFill="1" applyBorder="1" applyAlignment="1">
      <alignment horizontal="center" wrapText="1"/>
    </xf>
    <xf numFmtId="3" fontId="16" fillId="0" borderId="0" xfId="0" applyNumberFormat="1" applyFont="1" applyFill="1" applyBorder="1" applyAlignment="1">
      <alignment horizontal="center" wrapText="1"/>
    </xf>
    <xf numFmtId="37" fontId="16" fillId="0" borderId="2" xfId="0" quotePrefix="1" applyNumberFormat="1" applyFont="1" applyBorder="1"/>
    <xf numFmtId="37" fontId="16" fillId="0" borderId="2" xfId="0" quotePrefix="1" applyNumberFormat="1" applyFont="1" applyBorder="1" applyAlignment="1">
      <alignment horizontal="center"/>
    </xf>
    <xf numFmtId="4" fontId="16" fillId="0" borderId="0" xfId="0" applyNumberFormat="1" applyFont="1" applyAlignment="1">
      <alignment vertical="top"/>
    </xf>
    <xf numFmtId="0" fontId="5" fillId="0" borderId="0" xfId="76" applyFont="1"/>
    <xf numFmtId="0" fontId="0" fillId="0" borderId="0" xfId="0" applyAlignment="1"/>
    <xf numFmtId="3" fontId="16" fillId="0" borderId="1" xfId="68" applyNumberFormat="1" applyFont="1" applyBorder="1"/>
    <xf numFmtId="37" fontId="14" fillId="0" borderId="2" xfId="54" applyNumberFormat="1" applyBorder="1"/>
    <xf numFmtId="37" fontId="14" fillId="0" borderId="1" xfId="54" applyNumberFormat="1" applyBorder="1"/>
    <xf numFmtId="0" fontId="16" fillId="0" borderId="1" xfId="0" quotePrefix="1" applyFont="1" applyFill="1" applyBorder="1" applyAlignment="1">
      <alignment horizontal="center"/>
    </xf>
    <xf numFmtId="0" fontId="16" fillId="0" borderId="1" xfId="0" quotePrefix="1" applyFont="1" applyFill="1" applyBorder="1"/>
    <xf numFmtId="0" fontId="16" fillId="0" borderId="0" xfId="0" applyFont="1" applyFill="1"/>
    <xf numFmtId="3" fontId="16" fillId="0" borderId="0" xfId="0" applyNumberFormat="1" applyFont="1" applyFill="1" applyAlignment="1">
      <alignment horizontal="left"/>
    </xf>
    <xf numFmtId="3" fontId="16" fillId="0" borderId="0" xfId="0" applyNumberFormat="1" applyFont="1" applyFill="1"/>
    <xf numFmtId="0" fontId="16" fillId="0" borderId="0" xfId="0" applyFont="1"/>
    <xf numFmtId="37" fontId="16" fillId="0" borderId="0" xfId="0" applyNumberFormat="1" applyFont="1"/>
    <xf numFmtId="3" fontId="16" fillId="0" borderId="0" xfId="0" applyNumberFormat="1" applyFont="1"/>
    <xf numFmtId="0" fontId="16" fillId="2" borderId="3" xfId="0" applyFont="1" applyFill="1" applyBorder="1" applyAlignment="1">
      <alignment horizontal="center" wrapText="1"/>
    </xf>
    <xf numFmtId="3" fontId="16" fillId="0" borderId="1" xfId="68" applyNumberFormat="1" applyFont="1" applyBorder="1"/>
    <xf numFmtId="0" fontId="16" fillId="0" borderId="0" xfId="0" applyFont="1" applyFill="1" applyBorder="1"/>
    <xf numFmtId="0" fontId="0" fillId="0" borderId="0" xfId="0" applyFill="1"/>
    <xf numFmtId="38" fontId="14" fillId="0" borderId="1" xfId="54" applyNumberFormat="1" applyBorder="1"/>
    <xf numFmtId="171" fontId="16" fillId="0" borderId="0" xfId="0" applyNumberFormat="1" applyFont="1"/>
    <xf numFmtId="38" fontId="14" fillId="0" borderId="2" xfId="54" applyNumberFormat="1" applyBorder="1"/>
    <xf numFmtId="38" fontId="14" fillId="0" borderId="1" xfId="2" applyNumberFormat="1" applyBorder="1"/>
    <xf numFmtId="0" fontId="16" fillId="0" borderId="0" xfId="0" applyFont="1" applyAlignment="1"/>
    <xf numFmtId="3" fontId="5" fillId="0" borderId="1" xfId="69" applyNumberFormat="1" applyFont="1" applyBorder="1"/>
    <xf numFmtId="3" fontId="16" fillId="0" borderId="1" xfId="69" applyNumberFormat="1" applyFont="1" applyBorder="1"/>
    <xf numFmtId="3" fontId="16" fillId="0" borderId="1" xfId="68" applyNumberFormat="1" applyFont="1" applyBorder="1"/>
    <xf numFmtId="37" fontId="16" fillId="0" borderId="1" xfId="69" quotePrefix="1" applyNumberFormat="1" applyFont="1" applyBorder="1" applyAlignment="1">
      <alignment horizontal="center"/>
    </xf>
    <xf numFmtId="0" fontId="15" fillId="3" borderId="3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left" wrapText="1"/>
    </xf>
    <xf numFmtId="37" fontId="17" fillId="3" borderId="3" xfId="0" applyNumberFormat="1" applyFont="1" applyFill="1" applyBorder="1" applyAlignment="1">
      <alignment horizontal="center" wrapText="1"/>
    </xf>
    <xf numFmtId="37" fontId="16" fillId="0" borderId="2" xfId="69" quotePrefix="1" applyNumberFormat="1" applyFont="1" applyBorder="1" applyAlignment="1">
      <alignment horizontal="center"/>
    </xf>
    <xf numFmtId="39" fontId="17" fillId="3" borderId="3" xfId="0" applyNumberFormat="1" applyFont="1" applyFill="1" applyBorder="1" applyAlignment="1">
      <alignment horizontal="center" wrapText="1"/>
    </xf>
    <xf numFmtId="4" fontId="16" fillId="0" borderId="0" xfId="0" applyNumberFormat="1" applyFont="1" applyFill="1"/>
    <xf numFmtId="9" fontId="16" fillId="0" borderId="0" xfId="0" applyNumberFormat="1" applyFont="1" applyFill="1"/>
    <xf numFmtId="0" fontId="16" fillId="3" borderId="3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left" wrapText="1"/>
    </xf>
    <xf numFmtId="4" fontId="16" fillId="3" borderId="4" xfId="0" applyNumberFormat="1" applyFont="1" applyFill="1" applyBorder="1" applyAlignment="1">
      <alignment horizontal="center" wrapText="1"/>
    </xf>
    <xf numFmtId="3" fontId="16" fillId="3" borderId="4" xfId="0" applyNumberFormat="1" applyFont="1" applyFill="1" applyBorder="1" applyAlignment="1">
      <alignment horizontal="center" wrapText="1"/>
    </xf>
    <xf numFmtId="3" fontId="16" fillId="3" borderId="5" xfId="0" applyNumberFormat="1" applyFont="1" applyFill="1" applyBorder="1" applyAlignment="1">
      <alignment horizontal="center" wrapText="1"/>
    </xf>
    <xf numFmtId="3" fontId="16" fillId="3" borderId="3" xfId="68" applyNumberFormat="1" applyFont="1" applyFill="1" applyBorder="1" applyAlignment="1">
      <alignment horizontal="center" wrapText="1"/>
    </xf>
    <xf numFmtId="3" fontId="16" fillId="3" borderId="3" xfId="0" applyNumberFormat="1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4" fillId="0" borderId="0" xfId="0" applyFont="1" applyFill="1"/>
    <xf numFmtId="0" fontId="16" fillId="0" borderId="0" xfId="0" applyFont="1" applyFill="1" applyAlignment="1">
      <alignment wrapText="1"/>
    </xf>
    <xf numFmtId="3" fontId="16" fillId="0" borderId="0" xfId="12" applyNumberFormat="1" applyFont="1" applyFill="1" applyBorder="1">
      <alignment vertical="top"/>
    </xf>
    <xf numFmtId="37" fontId="14" fillId="0" borderId="0" xfId="54" applyNumberFormat="1" applyFill="1" applyBorder="1"/>
    <xf numFmtId="3" fontId="14" fillId="0" borderId="0" xfId="54" applyNumberFormat="1" applyFill="1" applyBorder="1"/>
    <xf numFmtId="3" fontId="16" fillId="0" borderId="0" xfId="0" applyNumberFormat="1" applyFont="1" applyFill="1" applyBorder="1"/>
    <xf numFmtId="37" fontId="16" fillId="0" borderId="0" xfId="0" applyNumberFormat="1" applyFont="1" applyFill="1"/>
    <xf numFmtId="37" fontId="16" fillId="0" borderId="1" xfId="0" applyNumberFormat="1" applyFont="1" applyFill="1" applyBorder="1"/>
    <xf numFmtId="37" fontId="16" fillId="0" borderId="2" xfId="0" applyNumberFormat="1" applyFont="1" applyFill="1" applyBorder="1"/>
    <xf numFmtId="0" fontId="5" fillId="0" borderId="0" xfId="0" applyFont="1" applyFill="1"/>
    <xf numFmtId="0" fontId="0" fillId="0" borderId="0" xfId="0" applyBorder="1"/>
    <xf numFmtId="0" fontId="15" fillId="3" borderId="4" xfId="0" applyFont="1" applyFill="1" applyBorder="1"/>
    <xf numFmtId="0" fontId="15" fillId="3" borderId="6" xfId="0" applyFont="1" applyFill="1" applyBorder="1"/>
    <xf numFmtId="0" fontId="16" fillId="0" borderId="2" xfId="24" applyFont="1" applyBorder="1"/>
    <xf numFmtId="0" fontId="16" fillId="0" borderId="1" xfId="24" applyFont="1" applyBorder="1"/>
    <xf numFmtId="0" fontId="0" fillId="0" borderId="7" xfId="0" applyBorder="1" applyAlignment="1">
      <alignment horizontal="center"/>
    </xf>
    <xf numFmtId="37" fontId="16" fillId="0" borderId="1" xfId="69" quotePrefix="1" applyNumberFormat="1" applyFont="1" applyBorder="1" applyAlignment="1">
      <alignment horizontal="right"/>
    </xf>
    <xf numFmtId="37" fontId="16" fillId="0" borderId="1" xfId="69" quotePrefix="1" applyNumberFormat="1" applyFont="1" applyBorder="1" applyAlignment="1">
      <alignment horizontal="center"/>
    </xf>
    <xf numFmtId="37" fontId="16" fillId="0" borderId="1" xfId="69" applyNumberFormat="1" applyFont="1" applyBorder="1" applyAlignment="1">
      <alignment horizontal="center"/>
    </xf>
    <xf numFmtId="37" fontId="15" fillId="4" borderId="3" xfId="69" applyNumberFormat="1" applyFont="1" applyFill="1" applyBorder="1" applyAlignment="1">
      <alignment horizontal="center" wrapText="1"/>
    </xf>
    <xf numFmtId="39" fontId="15" fillId="4" borderId="3" xfId="69" applyNumberFormat="1" applyFont="1" applyFill="1" applyBorder="1" applyAlignment="1">
      <alignment horizontal="center" wrapText="1"/>
    </xf>
    <xf numFmtId="3" fontId="14" fillId="0" borderId="1" xfId="2" applyNumberFormat="1" applyBorder="1"/>
    <xf numFmtId="39" fontId="17" fillId="5" borderId="3" xfId="0" applyNumberFormat="1" applyFont="1" applyFill="1" applyBorder="1" applyAlignment="1">
      <alignment horizontal="center" wrapText="1"/>
    </xf>
    <xf numFmtId="37" fontId="16" fillId="5" borderId="2" xfId="69" quotePrefix="1" applyNumberFormat="1" applyFont="1" applyFill="1" applyBorder="1" applyAlignment="1">
      <alignment horizontal="center"/>
    </xf>
    <xf numFmtId="37" fontId="16" fillId="5" borderId="1" xfId="69" quotePrefix="1" applyNumberFormat="1" applyFont="1" applyFill="1" applyBorder="1" applyAlignment="1">
      <alignment horizontal="center"/>
    </xf>
    <xf numFmtId="172" fontId="1" fillId="0" borderId="0" xfId="0" applyNumberFormat="1" applyFont="1"/>
    <xf numFmtId="38" fontId="14" fillId="6" borderId="2" xfId="54" applyNumberFormat="1" applyFill="1" applyBorder="1"/>
    <xf numFmtId="3" fontId="13" fillId="0" borderId="0" xfId="1" applyNumberFormat="1" applyAlignment="1" applyProtection="1"/>
    <xf numFmtId="0" fontId="1" fillId="0" borderId="0" xfId="0" applyFont="1" applyFill="1"/>
    <xf numFmtId="37" fontId="16" fillId="0" borderId="1" xfId="0" quotePrefix="1" applyNumberFormat="1" applyFont="1" applyFill="1" applyBorder="1"/>
    <xf numFmtId="37" fontId="16" fillId="0" borderId="2" xfId="0" quotePrefix="1" applyNumberFormat="1" applyFont="1" applyFill="1" applyBorder="1" applyAlignment="1">
      <alignment horizontal="center"/>
    </xf>
    <xf numFmtId="37" fontId="16" fillId="0" borderId="1" xfId="69" quotePrefix="1" applyNumberFormat="1" applyFont="1" applyFill="1" applyBorder="1" applyAlignment="1">
      <alignment horizontal="center"/>
    </xf>
    <xf numFmtId="37" fontId="16" fillId="0" borderId="1" xfId="69" quotePrefix="1" applyNumberFormat="1" applyFont="1" applyFill="1" applyBorder="1" applyAlignment="1">
      <alignment horizontal="right"/>
    </xf>
    <xf numFmtId="37" fontId="16" fillId="0" borderId="1" xfId="69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3" fontId="14" fillId="0" borderId="1" xfId="2" applyNumberFormat="1" applyFill="1" applyBorder="1"/>
    <xf numFmtId="37" fontId="14" fillId="0" borderId="1" xfId="54" applyNumberFormat="1" applyFill="1" applyBorder="1"/>
    <xf numFmtId="3" fontId="5" fillId="0" borderId="1" xfId="69" applyNumberFormat="1" applyFont="1" applyFill="1" applyBorder="1"/>
    <xf numFmtId="3" fontId="16" fillId="0" borderId="1" xfId="69" applyNumberFormat="1" applyFont="1" applyFill="1" applyBorder="1"/>
    <xf numFmtId="3" fontId="16" fillId="0" borderId="1" xfId="68" applyNumberFormat="1" applyFont="1" applyFill="1" applyBorder="1"/>
    <xf numFmtId="38" fontId="14" fillId="0" borderId="1" xfId="54" applyNumberFormat="1" applyFill="1" applyBorder="1"/>
    <xf numFmtId="38" fontId="14" fillId="0" borderId="1" xfId="2" applyNumberFormat="1" applyFill="1" applyBorder="1"/>
    <xf numFmtId="0" fontId="16" fillId="0" borderId="1" xfId="24" applyFont="1" applyFill="1" applyBorder="1"/>
    <xf numFmtId="172" fontId="16" fillId="0" borderId="0" xfId="0" applyNumberFormat="1" applyFont="1" applyFill="1"/>
    <xf numFmtId="0" fontId="15" fillId="3" borderId="8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5" fillId="4" borderId="12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10" fillId="0" borderId="0" xfId="0" applyFont="1" applyAlignment="1"/>
    <xf numFmtId="0" fontId="15" fillId="3" borderId="4" xfId="0" applyFont="1" applyFill="1" applyBorder="1" applyAlignment="1"/>
    <xf numFmtId="0" fontId="15" fillId="3" borderId="6" xfId="0" applyFont="1" applyFill="1" applyBorder="1" applyAlignment="1"/>
    <xf numFmtId="0" fontId="18" fillId="3" borderId="8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5" fillId="0" borderId="0" xfId="76" applyFont="1" applyAlignment="1"/>
  </cellXfs>
  <cellStyles count="79">
    <cellStyle name="Hyperlink" xfId="1" builtinId="8"/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17" xfId="9"/>
    <cellStyle name="Normal 18" xfId="10"/>
    <cellStyle name="Normal 19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 2" xfId="24"/>
    <cellStyle name="Normal 2 2 3" xfId="25"/>
    <cellStyle name="Normal 2 20" xfId="26"/>
    <cellStyle name="Normal 2 21" xfId="27"/>
    <cellStyle name="Normal 2 22" xfId="28"/>
    <cellStyle name="Normal 2 23" xfId="29"/>
    <cellStyle name="Normal 2 24" xfId="30"/>
    <cellStyle name="Normal 2 25" xfId="31"/>
    <cellStyle name="Normal 2 26" xfId="32"/>
    <cellStyle name="Normal 2 27" xfId="33"/>
    <cellStyle name="Normal 2 28" xfId="34"/>
    <cellStyle name="Normal 2 3" xfId="35"/>
    <cellStyle name="Normal 2 3 2" xfId="36"/>
    <cellStyle name="Normal 2 3 3" xfId="37"/>
    <cellStyle name="Normal 2 4" xfId="38"/>
    <cellStyle name="Normal 2 5" xfId="39"/>
    <cellStyle name="Normal 2 6" xfId="40"/>
    <cellStyle name="Normal 2 7" xfId="41"/>
    <cellStyle name="Normal 2 8" xfId="42"/>
    <cellStyle name="Normal 2 9" xfId="43"/>
    <cellStyle name="Normal 20" xfId="44"/>
    <cellStyle name="Normal 21" xfId="45"/>
    <cellStyle name="Normal 22" xfId="46"/>
    <cellStyle name="Normal 23" xfId="47"/>
    <cellStyle name="Normal 24" xfId="48"/>
    <cellStyle name="Normal 25" xfId="49"/>
    <cellStyle name="Normal 26" xfId="50"/>
    <cellStyle name="Normal 27" xfId="51"/>
    <cellStyle name="Normal 28" xfId="52"/>
    <cellStyle name="Normal 29" xfId="53"/>
    <cellStyle name="Normal 3" xfId="54"/>
    <cellStyle name="Normal 3 2" xfId="55"/>
    <cellStyle name="Normal 3 3" xfId="56"/>
    <cellStyle name="Normal 30" xfId="57"/>
    <cellStyle name="Normal 31" xfId="58"/>
    <cellStyle name="Normal 32" xfId="59"/>
    <cellStyle name="Normal 33" xfId="60"/>
    <cellStyle name="Normal 34" xfId="61"/>
    <cellStyle name="Normal 35" xfId="62"/>
    <cellStyle name="Normal 36" xfId="63"/>
    <cellStyle name="Normal 4" xfId="64"/>
    <cellStyle name="Normal 4 2" xfId="65"/>
    <cellStyle name="Normal 5" xfId="66"/>
    <cellStyle name="Normal 5 2" xfId="67"/>
    <cellStyle name="Normal 6" xfId="68"/>
    <cellStyle name="Normal 6 2" xfId="69"/>
    <cellStyle name="Normal 6 2 2" xfId="70"/>
    <cellStyle name="Normal 6 3" xfId="71"/>
    <cellStyle name="Normal 6 4" xfId="72"/>
    <cellStyle name="Normal 7" xfId="73"/>
    <cellStyle name="Normal 7 2" xfId="74"/>
    <cellStyle name="Normal 7 3" xfId="75"/>
    <cellStyle name="Normal 8" xfId="76"/>
    <cellStyle name="Normal 8 2" xfId="77"/>
    <cellStyle name="Normal 9" xfId="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7"/>
  <sheetViews>
    <sheetView tabSelected="1" zoomScaleNormal="100" workbookViewId="0"/>
  </sheetViews>
  <sheetFormatPr defaultColWidth="11.42578125" defaultRowHeight="12.75" x14ac:dyDescent="0.2"/>
  <cols>
    <col min="1" max="1" width="14.28515625" style="2" customWidth="1"/>
    <col min="2" max="2" width="38.5703125" style="1" customWidth="1"/>
    <col min="3" max="3" width="7" style="1" customWidth="1"/>
    <col min="4" max="4" width="14.85546875" style="1" customWidth="1"/>
    <col min="5" max="5" width="8.85546875" style="1" customWidth="1"/>
    <col min="6" max="6" width="10" style="1" customWidth="1"/>
    <col min="7" max="7" width="3.7109375" style="1" customWidth="1"/>
    <col min="8" max="8" width="14.85546875" style="1" customWidth="1"/>
    <col min="9" max="9" width="8.85546875" style="1" customWidth="1"/>
    <col min="10" max="10" width="10" style="1" customWidth="1"/>
    <col min="11" max="11" width="11.42578125" style="1" customWidth="1"/>
    <col min="12" max="16384" width="11.42578125" style="1"/>
  </cols>
  <sheetData>
    <row r="1" spans="1:14" ht="15" x14ac:dyDescent="0.25">
      <c r="A1" s="5"/>
      <c r="B1" s="7" t="s">
        <v>500</v>
      </c>
      <c r="C1" s="6"/>
      <c r="D1" s="7"/>
      <c r="F1" s="9"/>
      <c r="G1" s="9"/>
      <c r="H1" s="96"/>
    </row>
    <row r="2" spans="1:14" ht="15" x14ac:dyDescent="0.25">
      <c r="A2" s="5"/>
      <c r="B2" s="38" t="s">
        <v>552</v>
      </c>
      <c r="C2" s="6"/>
      <c r="D2" s="7"/>
      <c r="F2" s="9"/>
      <c r="G2" s="9"/>
    </row>
    <row r="3" spans="1:14" ht="15" x14ac:dyDescent="0.25">
      <c r="A3" s="5"/>
      <c r="B3" s="7" t="s">
        <v>501</v>
      </c>
      <c r="C3" s="6"/>
      <c r="D3" s="7"/>
      <c r="F3" s="9"/>
      <c r="G3" s="9"/>
    </row>
    <row r="4" spans="1:14" ht="15" x14ac:dyDescent="0.25">
      <c r="A4" s="5"/>
      <c r="B4" s="38"/>
      <c r="C4" s="37"/>
      <c r="D4" s="38"/>
      <c r="F4" s="9"/>
      <c r="G4" s="9"/>
    </row>
    <row r="5" spans="1:14" ht="15.75" thickBot="1" x14ac:dyDescent="0.3">
      <c r="A5" s="5"/>
      <c r="B5" s="48" t="s">
        <v>505</v>
      </c>
      <c r="C5" s="13">
        <v>5.0000000000000001E-3</v>
      </c>
      <c r="D5" s="28"/>
    </row>
    <row r="6" spans="1:14" ht="15.75" thickBot="1" x14ac:dyDescent="0.3">
      <c r="A6" s="5"/>
      <c r="B6" s="6"/>
      <c r="C6" s="6"/>
      <c r="D6" s="7"/>
      <c r="E6" s="7"/>
      <c r="F6" s="9"/>
      <c r="G6" s="9"/>
      <c r="H6" s="116" t="s">
        <v>559</v>
      </c>
      <c r="I6" s="117"/>
      <c r="J6" s="118"/>
    </row>
    <row r="7" spans="1:14" ht="15.75" thickBot="1" x14ac:dyDescent="0.25">
      <c r="A7" s="113" t="s">
        <v>566</v>
      </c>
      <c r="B7" s="114"/>
      <c r="C7" s="114"/>
      <c r="D7" s="114"/>
      <c r="E7" s="114"/>
      <c r="F7" s="115"/>
      <c r="G7" s="83"/>
      <c r="H7" s="119" t="s">
        <v>560</v>
      </c>
      <c r="I7" s="120"/>
      <c r="J7" s="121"/>
    </row>
    <row r="8" spans="1:14" ht="60.75" thickBot="1" x14ac:dyDescent="0.3">
      <c r="A8" s="53" t="s">
        <v>506</v>
      </c>
      <c r="B8" s="54" t="s">
        <v>507</v>
      </c>
      <c r="C8" s="53" t="s">
        <v>508</v>
      </c>
      <c r="D8" s="55" t="s">
        <v>567</v>
      </c>
      <c r="E8" s="55" t="s">
        <v>509</v>
      </c>
      <c r="F8" s="57" t="s">
        <v>510</v>
      </c>
      <c r="G8" s="90"/>
      <c r="H8" s="87" t="s">
        <v>564</v>
      </c>
      <c r="I8" s="87" t="s">
        <v>509</v>
      </c>
      <c r="J8" s="88" t="s">
        <v>510</v>
      </c>
    </row>
    <row r="9" spans="1:14" ht="14.1" customHeight="1" x14ac:dyDescent="0.25">
      <c r="A9" s="10" t="s">
        <v>0</v>
      </c>
      <c r="B9" s="11" t="s">
        <v>244</v>
      </c>
      <c r="C9" s="10">
        <v>3</v>
      </c>
      <c r="D9" s="24">
        <f>'CBA Calculation'!F9</f>
        <v>3304551.5549999997</v>
      </c>
      <c r="E9" s="25" t="str">
        <f>'CBA Calculation'!G9</f>
        <v>B</v>
      </c>
      <c r="F9" s="56">
        <v>45</v>
      </c>
      <c r="G9" s="91"/>
      <c r="H9" s="84">
        <v>3533945</v>
      </c>
      <c r="I9" s="85" t="s">
        <v>557</v>
      </c>
      <c r="J9" s="85">
        <v>45</v>
      </c>
      <c r="L9" s="4"/>
      <c r="N9" s="95"/>
    </row>
    <row r="10" spans="1:14" ht="14.1" customHeight="1" x14ac:dyDescent="0.25">
      <c r="A10" s="10" t="s">
        <v>1</v>
      </c>
      <c r="B10" s="11" t="s">
        <v>245</v>
      </c>
      <c r="C10" s="10">
        <v>3</v>
      </c>
      <c r="D10" s="12">
        <f>'CBA Calculation'!F10</f>
        <v>27597350.163791005</v>
      </c>
      <c r="E10" s="25" t="str">
        <f>'CBA Calculation'!G10</f>
        <v>F</v>
      </c>
      <c r="F10" s="52">
        <v>25</v>
      </c>
      <c r="G10" s="92"/>
      <c r="H10" s="84">
        <v>26322171</v>
      </c>
      <c r="I10" s="85" t="s">
        <v>558</v>
      </c>
      <c r="J10" s="85">
        <v>25</v>
      </c>
      <c r="L10" s="4"/>
    </row>
    <row r="11" spans="1:14" ht="14.1" customHeight="1" x14ac:dyDescent="0.25">
      <c r="A11" s="10" t="s">
        <v>2</v>
      </c>
      <c r="B11" s="11" t="s">
        <v>469</v>
      </c>
      <c r="C11" s="10">
        <v>3</v>
      </c>
      <c r="D11" s="12">
        <f>'CBA Calculation'!F11</f>
        <v>9635722.9199999981</v>
      </c>
      <c r="E11" s="25" t="str">
        <f>'CBA Calculation'!G11</f>
        <v>B</v>
      </c>
      <c r="F11" s="52">
        <v>35</v>
      </c>
      <c r="G11" s="92"/>
      <c r="H11" s="84">
        <v>9584157</v>
      </c>
      <c r="I11" s="85" t="s">
        <v>557</v>
      </c>
      <c r="J11" s="85">
        <v>35</v>
      </c>
      <c r="L11" s="4"/>
    </row>
    <row r="12" spans="1:14" ht="14.1" customHeight="1" x14ac:dyDescent="0.25">
      <c r="A12" s="10" t="s">
        <v>3</v>
      </c>
      <c r="B12" s="11" t="s">
        <v>246</v>
      </c>
      <c r="C12" s="10">
        <v>3</v>
      </c>
      <c r="D12" s="12">
        <f>'CBA Calculation'!F12</f>
        <v>3780253.2299999995</v>
      </c>
      <c r="E12" s="25" t="str">
        <f>'CBA Calculation'!G12</f>
        <v>B</v>
      </c>
      <c r="F12" s="52">
        <v>45</v>
      </c>
      <c r="G12" s="92"/>
      <c r="H12" s="84">
        <v>3765309</v>
      </c>
      <c r="I12" s="85" t="s">
        <v>557</v>
      </c>
      <c r="J12" s="85">
        <v>45</v>
      </c>
      <c r="L12" s="4"/>
    </row>
    <row r="13" spans="1:14" ht="14.1" customHeight="1" x14ac:dyDescent="0.25">
      <c r="A13" s="10" t="s">
        <v>4</v>
      </c>
      <c r="B13" s="11" t="s">
        <v>247</v>
      </c>
      <c r="C13" s="10">
        <v>3</v>
      </c>
      <c r="D13" s="12">
        <f>'CBA Calculation'!F13</f>
        <v>4513710.2699999996</v>
      </c>
      <c r="E13" s="25" t="str">
        <f>'CBA Calculation'!G13</f>
        <v>B</v>
      </c>
      <c r="F13" s="52">
        <v>45</v>
      </c>
      <c r="G13" s="92"/>
      <c r="H13" s="84">
        <v>4597989</v>
      </c>
      <c r="I13" s="85" t="s">
        <v>557</v>
      </c>
      <c r="J13" s="85">
        <v>45</v>
      </c>
      <c r="L13" s="4"/>
    </row>
    <row r="14" spans="1:14" ht="14.1" customHeight="1" x14ac:dyDescent="0.25">
      <c r="A14" s="10" t="s">
        <v>5</v>
      </c>
      <c r="B14" s="11" t="s">
        <v>248</v>
      </c>
      <c r="C14" s="10">
        <v>3</v>
      </c>
      <c r="D14" s="12">
        <f>'CBA Calculation'!F14</f>
        <v>2639821.44</v>
      </c>
      <c r="E14" s="25" t="str">
        <f>'CBA Calculation'!G14</f>
        <v>B</v>
      </c>
      <c r="F14" s="52">
        <v>45</v>
      </c>
      <c r="G14" s="92"/>
      <c r="H14" s="84">
        <v>2619273</v>
      </c>
      <c r="I14" s="85" t="s">
        <v>557</v>
      </c>
      <c r="J14" s="85">
        <v>45</v>
      </c>
      <c r="L14" s="4"/>
    </row>
    <row r="15" spans="1:14" ht="14.1" customHeight="1" x14ac:dyDescent="0.25">
      <c r="A15" s="10" t="s">
        <v>6</v>
      </c>
      <c r="B15" s="11" t="s">
        <v>249</v>
      </c>
      <c r="C15" s="10">
        <v>3</v>
      </c>
      <c r="D15" s="12">
        <f>'CBA Calculation'!F15</f>
        <v>6547716.7049999991</v>
      </c>
      <c r="E15" s="25" t="str">
        <f>'CBA Calculation'!G15</f>
        <v>B</v>
      </c>
      <c r="F15" s="52">
        <v>45</v>
      </c>
      <c r="G15" s="92"/>
      <c r="H15" s="84">
        <v>6497163</v>
      </c>
      <c r="I15" s="85" t="s">
        <v>557</v>
      </c>
      <c r="J15" s="85">
        <v>45</v>
      </c>
      <c r="L15" s="4"/>
    </row>
    <row r="16" spans="1:14" ht="14.1" customHeight="1" x14ac:dyDescent="0.25">
      <c r="A16" s="32" t="s">
        <v>7</v>
      </c>
      <c r="B16" s="33" t="s">
        <v>470</v>
      </c>
      <c r="C16" s="32">
        <v>2</v>
      </c>
      <c r="D16" s="97">
        <f>'CBA Calculation'!F16</f>
        <v>2442184.17</v>
      </c>
      <c r="E16" s="98" t="str">
        <f>'CBA Calculation'!G16</f>
        <v>B</v>
      </c>
      <c r="F16" s="99">
        <v>45</v>
      </c>
      <c r="G16" s="92"/>
      <c r="H16" s="100">
        <v>2382780</v>
      </c>
      <c r="I16" s="101" t="s">
        <v>557</v>
      </c>
      <c r="J16" s="99">
        <v>45</v>
      </c>
      <c r="L16" s="4"/>
    </row>
    <row r="17" spans="1:12" ht="14.1" customHeight="1" x14ac:dyDescent="0.25">
      <c r="A17" s="10" t="s">
        <v>8</v>
      </c>
      <c r="B17" s="11" t="s">
        <v>250</v>
      </c>
      <c r="C17" s="10">
        <v>3</v>
      </c>
      <c r="D17" s="12">
        <f>'CBA Calculation'!F17</f>
        <v>3252666.4199999995</v>
      </c>
      <c r="E17" s="25" t="str">
        <f>'CBA Calculation'!G17</f>
        <v>B</v>
      </c>
      <c r="F17" s="52">
        <v>45</v>
      </c>
      <c r="G17" s="92"/>
      <c r="H17" s="84">
        <v>3236484</v>
      </c>
      <c r="I17" s="86" t="s">
        <v>557</v>
      </c>
      <c r="J17" s="85">
        <v>45</v>
      </c>
      <c r="L17" s="4"/>
    </row>
    <row r="18" spans="1:12" ht="14.1" customHeight="1" x14ac:dyDescent="0.25">
      <c r="A18" s="10" t="s">
        <v>9</v>
      </c>
      <c r="B18" s="11" t="s">
        <v>251</v>
      </c>
      <c r="C18" s="10">
        <v>3</v>
      </c>
      <c r="D18" s="12">
        <f>'CBA Calculation'!F18</f>
        <v>2488848.3299999996</v>
      </c>
      <c r="E18" s="25" t="str">
        <f>'CBA Calculation'!G18</f>
        <v>B</v>
      </c>
      <c r="F18" s="52">
        <v>45</v>
      </c>
      <c r="G18" s="92"/>
      <c r="H18" s="84">
        <v>2428323</v>
      </c>
      <c r="I18" s="86" t="s">
        <v>557</v>
      </c>
      <c r="J18" s="85">
        <v>45</v>
      </c>
      <c r="L18" s="4"/>
    </row>
    <row r="19" spans="1:12" ht="14.1" customHeight="1" x14ac:dyDescent="0.25">
      <c r="A19" s="10" t="s">
        <v>10</v>
      </c>
      <c r="B19" s="11" t="s">
        <v>252</v>
      </c>
      <c r="C19" s="10">
        <v>3</v>
      </c>
      <c r="D19" s="12">
        <f>'CBA Calculation'!F19</f>
        <v>7175657.7899999991</v>
      </c>
      <c r="E19" s="25" t="str">
        <f>'CBA Calculation'!G19</f>
        <v>B</v>
      </c>
      <c r="F19" s="52">
        <v>35</v>
      </c>
      <c r="G19" s="92"/>
      <c r="H19" s="84">
        <v>7139958</v>
      </c>
      <c r="I19" s="86" t="s">
        <v>557</v>
      </c>
      <c r="J19" s="85">
        <v>35</v>
      </c>
      <c r="L19" s="4"/>
    </row>
    <row r="20" spans="1:12" ht="14.1" customHeight="1" x14ac:dyDescent="0.25">
      <c r="A20" s="10" t="s">
        <v>11</v>
      </c>
      <c r="B20" s="11" t="s">
        <v>253</v>
      </c>
      <c r="C20" s="10">
        <v>3</v>
      </c>
      <c r="D20" s="12">
        <f>'CBA Calculation'!F20</f>
        <v>2150467.8449999997</v>
      </c>
      <c r="E20" s="25" t="str">
        <f>'CBA Calculation'!G20</f>
        <v>B</v>
      </c>
      <c r="F20" s="52">
        <v>45</v>
      </c>
      <c r="G20" s="92"/>
      <c r="H20" s="84">
        <v>2206880</v>
      </c>
      <c r="I20" s="86" t="s">
        <v>557</v>
      </c>
      <c r="J20" s="85">
        <v>45</v>
      </c>
      <c r="L20" s="4"/>
    </row>
    <row r="21" spans="1:12" ht="14.1" customHeight="1" x14ac:dyDescent="0.25">
      <c r="A21" s="10" t="s">
        <v>12</v>
      </c>
      <c r="B21" s="11" t="s">
        <v>254</v>
      </c>
      <c r="C21" s="10">
        <v>3</v>
      </c>
      <c r="D21" s="12">
        <f>'CBA Calculation'!F21</f>
        <v>2091304.4999999998</v>
      </c>
      <c r="E21" s="25" t="str">
        <f>'CBA Calculation'!G21</f>
        <v>B</v>
      </c>
      <c r="F21" s="52">
        <v>45</v>
      </c>
      <c r="G21" s="92"/>
      <c r="H21" s="84">
        <v>2081183</v>
      </c>
      <c r="I21" s="86" t="s">
        <v>557</v>
      </c>
      <c r="J21" s="85">
        <v>45</v>
      </c>
      <c r="L21" s="4"/>
    </row>
    <row r="22" spans="1:12" ht="14.1" customHeight="1" x14ac:dyDescent="0.25">
      <c r="A22" s="10" t="s">
        <v>13</v>
      </c>
      <c r="B22" s="11" t="s">
        <v>255</v>
      </c>
      <c r="C22" s="10">
        <v>3</v>
      </c>
      <c r="D22" s="12">
        <f>'CBA Calculation'!F22</f>
        <v>12452726.864999998</v>
      </c>
      <c r="E22" s="25" t="str">
        <f>'CBA Calculation'!G22</f>
        <v>B</v>
      </c>
      <c r="F22" s="52">
        <v>35</v>
      </c>
      <c r="G22" s="92"/>
      <c r="H22" s="84">
        <v>12500506</v>
      </c>
      <c r="I22" s="86" t="s">
        <v>557</v>
      </c>
      <c r="J22" s="85">
        <v>35</v>
      </c>
      <c r="L22" s="4"/>
    </row>
    <row r="23" spans="1:12" ht="14.1" customHeight="1" x14ac:dyDescent="0.25">
      <c r="A23" s="10" t="s">
        <v>14</v>
      </c>
      <c r="B23" s="11" t="s">
        <v>256</v>
      </c>
      <c r="C23" s="10">
        <v>3</v>
      </c>
      <c r="D23" s="12">
        <f>'CBA Calculation'!F23</f>
        <v>5014186.1999999993</v>
      </c>
      <c r="E23" s="25" t="str">
        <f>'CBA Calculation'!G23</f>
        <v>B</v>
      </c>
      <c r="F23" s="52">
        <v>45</v>
      </c>
      <c r="G23" s="92"/>
      <c r="H23" s="84">
        <v>4892346</v>
      </c>
      <c r="I23" s="86" t="s">
        <v>557</v>
      </c>
      <c r="J23" s="85">
        <v>45</v>
      </c>
      <c r="L23" s="4"/>
    </row>
    <row r="24" spans="1:12" ht="14.1" customHeight="1" x14ac:dyDescent="0.25">
      <c r="A24" s="10" t="s">
        <v>257</v>
      </c>
      <c r="B24" s="11" t="s">
        <v>258</v>
      </c>
      <c r="C24" s="10">
        <v>3</v>
      </c>
      <c r="D24" s="12">
        <f>'CBA Calculation'!F24</f>
        <v>1699933.3454445</v>
      </c>
      <c r="E24" s="25" t="str">
        <f>'CBA Calculation'!G24</f>
        <v>F</v>
      </c>
      <c r="F24" s="52">
        <v>45</v>
      </c>
      <c r="G24" s="92"/>
      <c r="H24" s="84">
        <v>1872760</v>
      </c>
      <c r="I24" s="86" t="s">
        <v>557</v>
      </c>
      <c r="J24" s="85">
        <v>45</v>
      </c>
      <c r="L24" s="4"/>
    </row>
    <row r="25" spans="1:12" ht="14.1" customHeight="1" x14ac:dyDescent="0.25">
      <c r="A25" s="10" t="s">
        <v>486</v>
      </c>
      <c r="B25" s="11" t="s">
        <v>487</v>
      </c>
      <c r="C25" s="10">
        <v>3</v>
      </c>
      <c r="D25" s="12">
        <f>'CBA Calculation'!F25</f>
        <v>4044819.4799999995</v>
      </c>
      <c r="E25" s="25" t="str">
        <f>'CBA Calculation'!G25</f>
        <v>B</v>
      </c>
      <c r="F25" s="52">
        <v>45</v>
      </c>
      <c r="G25" s="92"/>
      <c r="H25" s="84">
        <v>4025279</v>
      </c>
      <c r="I25" s="86" t="s">
        <v>557</v>
      </c>
      <c r="J25" s="85">
        <v>45</v>
      </c>
      <c r="L25" s="4"/>
    </row>
    <row r="26" spans="1:12" ht="14.1" customHeight="1" x14ac:dyDescent="0.25">
      <c r="A26" s="10" t="s">
        <v>15</v>
      </c>
      <c r="B26" s="11" t="s">
        <v>259</v>
      </c>
      <c r="C26" s="10">
        <v>3</v>
      </c>
      <c r="D26" s="12">
        <f>'CBA Calculation'!F26</f>
        <v>7037654.2049999991</v>
      </c>
      <c r="E26" s="25" t="str">
        <f>'CBA Calculation'!G26</f>
        <v>B</v>
      </c>
      <c r="F26" s="52">
        <v>35</v>
      </c>
      <c r="G26" s="92"/>
      <c r="H26" s="84">
        <v>6896013</v>
      </c>
      <c r="I26" s="86" t="s">
        <v>557</v>
      </c>
      <c r="J26" s="85">
        <v>35</v>
      </c>
      <c r="L26" s="4"/>
    </row>
    <row r="27" spans="1:12" ht="14.1" customHeight="1" x14ac:dyDescent="0.25">
      <c r="A27" s="10" t="s">
        <v>16</v>
      </c>
      <c r="B27" s="11" t="s">
        <v>260</v>
      </c>
      <c r="C27" s="10">
        <v>3</v>
      </c>
      <c r="D27" s="12">
        <f>'CBA Calculation'!F27</f>
        <v>6414988.3649999993</v>
      </c>
      <c r="E27" s="25" t="str">
        <f>'CBA Calculation'!G27</f>
        <v>B</v>
      </c>
      <c r="F27" s="52">
        <v>35</v>
      </c>
      <c r="G27" s="92"/>
      <c r="H27" s="84">
        <v>6306185</v>
      </c>
      <c r="I27" s="86" t="s">
        <v>557</v>
      </c>
      <c r="J27" s="85">
        <v>35</v>
      </c>
      <c r="L27" s="4"/>
    </row>
    <row r="28" spans="1:12" ht="14.1" customHeight="1" x14ac:dyDescent="0.25">
      <c r="A28" s="10" t="s">
        <v>17</v>
      </c>
      <c r="B28" s="11" t="s">
        <v>261</v>
      </c>
      <c r="C28" s="10">
        <v>3</v>
      </c>
      <c r="D28" s="12">
        <f>'CBA Calculation'!F28</f>
        <v>40585835.581978768</v>
      </c>
      <c r="E28" s="25" t="str">
        <f>'CBA Calculation'!G28</f>
        <v>F</v>
      </c>
      <c r="F28" s="52">
        <v>25</v>
      </c>
      <c r="G28" s="92"/>
      <c r="H28" s="84">
        <v>40742780</v>
      </c>
      <c r="I28" s="86" t="s">
        <v>557</v>
      </c>
      <c r="J28" s="85">
        <v>25</v>
      </c>
      <c r="L28" s="4"/>
    </row>
    <row r="29" spans="1:12" ht="14.1" customHeight="1" x14ac:dyDescent="0.25">
      <c r="A29" s="10" t="s">
        <v>18</v>
      </c>
      <c r="B29" s="11" t="s">
        <v>262</v>
      </c>
      <c r="C29" s="10">
        <v>3</v>
      </c>
      <c r="D29" s="12">
        <f>'CBA Calculation'!F29</f>
        <v>3849691.6949999994</v>
      </c>
      <c r="E29" s="25" t="str">
        <f>'CBA Calculation'!G29</f>
        <v>B</v>
      </c>
      <c r="F29" s="52">
        <v>45</v>
      </c>
      <c r="G29" s="92"/>
      <c r="H29" s="84">
        <v>3877814</v>
      </c>
      <c r="I29" s="86" t="s">
        <v>523</v>
      </c>
      <c r="J29" s="85">
        <v>45</v>
      </c>
      <c r="L29" s="4"/>
    </row>
    <row r="30" spans="1:12" ht="14.1" customHeight="1" x14ac:dyDescent="0.25">
      <c r="A30" s="10" t="s">
        <v>19</v>
      </c>
      <c r="B30" s="11" t="s">
        <v>263</v>
      </c>
      <c r="C30" s="10">
        <v>3</v>
      </c>
      <c r="D30" s="12">
        <f>'CBA Calculation'!F30</f>
        <v>4626770.76</v>
      </c>
      <c r="E30" s="25" t="str">
        <f>'CBA Calculation'!G30</f>
        <v>B</v>
      </c>
      <c r="F30" s="52">
        <v>45</v>
      </c>
      <c r="G30" s="92"/>
      <c r="H30" s="84">
        <v>4603752</v>
      </c>
      <c r="I30" s="86" t="s">
        <v>557</v>
      </c>
      <c r="J30" s="85">
        <v>45</v>
      </c>
      <c r="L30" s="4"/>
    </row>
    <row r="31" spans="1:12" ht="14.1" customHeight="1" x14ac:dyDescent="0.25">
      <c r="A31" s="10" t="s">
        <v>20</v>
      </c>
      <c r="B31" s="11" t="s">
        <v>264</v>
      </c>
      <c r="C31" s="10">
        <v>3</v>
      </c>
      <c r="D31" s="12">
        <f>'CBA Calculation'!F31</f>
        <v>4467350.6249999991</v>
      </c>
      <c r="E31" s="25" t="str">
        <f>'CBA Calculation'!G31</f>
        <v>B</v>
      </c>
      <c r="F31" s="52">
        <v>45</v>
      </c>
      <c r="G31" s="92"/>
      <c r="H31" s="84">
        <v>4423017</v>
      </c>
      <c r="I31" s="86" t="s">
        <v>557</v>
      </c>
      <c r="J31" s="85">
        <v>45</v>
      </c>
      <c r="L31" s="4"/>
    </row>
    <row r="32" spans="1:12" ht="14.1" customHeight="1" x14ac:dyDescent="0.25">
      <c r="A32" s="10" t="s">
        <v>21</v>
      </c>
      <c r="B32" s="11" t="s">
        <v>265</v>
      </c>
      <c r="C32" s="10">
        <v>3</v>
      </c>
      <c r="D32" s="12">
        <f>'CBA Calculation'!F32</f>
        <v>2516175.31024</v>
      </c>
      <c r="E32" s="25" t="str">
        <f>'CBA Calculation'!G32</f>
        <v>F</v>
      </c>
      <c r="F32" s="52">
        <v>45</v>
      </c>
      <c r="G32" s="92"/>
      <c r="H32" s="84">
        <v>2329269</v>
      </c>
      <c r="I32" s="86" t="s">
        <v>557</v>
      </c>
      <c r="J32" s="85">
        <v>45</v>
      </c>
      <c r="L32" s="4"/>
    </row>
    <row r="33" spans="1:12" ht="14.1" customHeight="1" x14ac:dyDescent="0.25">
      <c r="A33" s="10" t="s">
        <v>22</v>
      </c>
      <c r="B33" s="11" t="s">
        <v>266</v>
      </c>
      <c r="C33" s="10">
        <v>2</v>
      </c>
      <c r="D33" s="12">
        <f>'CBA Calculation'!F33</f>
        <v>3027388.6349999998</v>
      </c>
      <c r="E33" s="25" t="str">
        <f>'CBA Calculation'!G33</f>
        <v>B</v>
      </c>
      <c r="F33" s="52">
        <v>45</v>
      </c>
      <c r="G33" s="92"/>
      <c r="H33" s="84">
        <v>2993004</v>
      </c>
      <c r="I33" s="86" t="s">
        <v>557</v>
      </c>
      <c r="J33" s="85">
        <v>45</v>
      </c>
      <c r="L33" s="4"/>
    </row>
    <row r="34" spans="1:12" ht="14.1" customHeight="1" x14ac:dyDescent="0.25">
      <c r="A34" s="10" t="s">
        <v>23</v>
      </c>
      <c r="B34" s="11" t="s">
        <v>267</v>
      </c>
      <c r="C34" s="10">
        <v>3</v>
      </c>
      <c r="D34" s="12">
        <f>'CBA Calculation'!F34</f>
        <v>5874712.9760692008</v>
      </c>
      <c r="E34" s="25" t="str">
        <f>'CBA Calculation'!G34</f>
        <v>F</v>
      </c>
      <c r="F34" s="52">
        <v>35</v>
      </c>
      <c r="G34" s="92"/>
      <c r="H34" s="84">
        <v>5629934</v>
      </c>
      <c r="I34" s="86" t="s">
        <v>557</v>
      </c>
      <c r="J34" s="85">
        <v>35</v>
      </c>
      <c r="L34" s="4"/>
    </row>
    <row r="35" spans="1:12" ht="14.1" customHeight="1" x14ac:dyDescent="0.25">
      <c r="A35" s="10" t="s">
        <v>24</v>
      </c>
      <c r="B35" s="11" t="s">
        <v>268</v>
      </c>
      <c r="C35" s="10">
        <v>3</v>
      </c>
      <c r="D35" s="12">
        <f>'CBA Calculation'!F35</f>
        <v>4381720.6049999995</v>
      </c>
      <c r="E35" s="25" t="str">
        <f>'CBA Calculation'!G35</f>
        <v>B</v>
      </c>
      <c r="F35" s="52">
        <v>45</v>
      </c>
      <c r="G35" s="92"/>
      <c r="H35" s="84">
        <v>4360480</v>
      </c>
      <c r="I35" s="86" t="s">
        <v>557</v>
      </c>
      <c r="J35" s="85">
        <v>45</v>
      </c>
      <c r="L35" s="4"/>
    </row>
    <row r="36" spans="1:12" ht="14.1" customHeight="1" x14ac:dyDescent="0.25">
      <c r="A36" s="10" t="s">
        <v>25</v>
      </c>
      <c r="B36" s="11" t="s">
        <v>269</v>
      </c>
      <c r="C36" s="10">
        <v>3</v>
      </c>
      <c r="D36" s="12">
        <f>'CBA Calculation'!F36</f>
        <v>3140472.2399999998</v>
      </c>
      <c r="E36" s="25" t="str">
        <f>'CBA Calculation'!G36</f>
        <v>B</v>
      </c>
      <c r="F36" s="52">
        <v>45</v>
      </c>
      <c r="G36" s="92"/>
      <c r="H36" s="84">
        <v>3094874</v>
      </c>
      <c r="I36" s="86" t="s">
        <v>557</v>
      </c>
      <c r="J36" s="85">
        <v>45</v>
      </c>
      <c r="L36" s="4"/>
    </row>
    <row r="37" spans="1:12" ht="14.1" customHeight="1" x14ac:dyDescent="0.25">
      <c r="A37" s="10" t="s">
        <v>26</v>
      </c>
      <c r="B37" s="11" t="s">
        <v>270</v>
      </c>
      <c r="C37" s="10">
        <v>3</v>
      </c>
      <c r="D37" s="12">
        <f>'CBA Calculation'!F37</f>
        <v>7338459.7499999991</v>
      </c>
      <c r="E37" s="25" t="str">
        <f>'CBA Calculation'!G37</f>
        <v>B</v>
      </c>
      <c r="F37" s="52">
        <v>35</v>
      </c>
      <c r="G37" s="92"/>
      <c r="H37" s="84">
        <v>7167591</v>
      </c>
      <c r="I37" s="86" t="s">
        <v>557</v>
      </c>
      <c r="J37" s="85">
        <v>35</v>
      </c>
      <c r="L37" s="4"/>
    </row>
    <row r="38" spans="1:12" ht="14.1" customHeight="1" x14ac:dyDescent="0.25">
      <c r="A38" s="10" t="s">
        <v>27</v>
      </c>
      <c r="B38" s="11" t="s">
        <v>271</v>
      </c>
      <c r="C38" s="10">
        <v>3</v>
      </c>
      <c r="D38" s="12">
        <f>'CBA Calculation'!F38</f>
        <v>4553502.0990000004</v>
      </c>
      <c r="E38" s="25" t="str">
        <f>'CBA Calculation'!G38</f>
        <v>F</v>
      </c>
      <c r="F38" s="52">
        <v>45</v>
      </c>
      <c r="G38" s="92"/>
      <c r="H38" s="84">
        <v>5236573</v>
      </c>
      <c r="I38" s="86" t="s">
        <v>557</v>
      </c>
      <c r="J38" s="85">
        <v>45</v>
      </c>
      <c r="L38" s="4"/>
    </row>
    <row r="39" spans="1:12" ht="14.1" customHeight="1" x14ac:dyDescent="0.25">
      <c r="A39" s="10" t="s">
        <v>28</v>
      </c>
      <c r="B39" s="11" t="s">
        <v>272</v>
      </c>
      <c r="C39" s="10">
        <v>3</v>
      </c>
      <c r="D39" s="12">
        <f>'CBA Calculation'!F39</f>
        <v>14280085.539000001</v>
      </c>
      <c r="E39" s="25" t="str">
        <f>'CBA Calculation'!G39</f>
        <v>F</v>
      </c>
      <c r="F39" s="52">
        <v>35</v>
      </c>
      <c r="G39" s="92"/>
      <c r="H39" s="84">
        <v>13875926</v>
      </c>
      <c r="I39" s="86" t="s">
        <v>558</v>
      </c>
      <c r="J39" s="85">
        <v>35</v>
      </c>
      <c r="L39" s="4"/>
    </row>
    <row r="40" spans="1:12" ht="14.1" customHeight="1" x14ac:dyDescent="0.25">
      <c r="A40" s="10" t="s">
        <v>29</v>
      </c>
      <c r="B40" s="11" t="s">
        <v>273</v>
      </c>
      <c r="C40" s="10">
        <v>3</v>
      </c>
      <c r="D40" s="12">
        <f>'CBA Calculation'!F40</f>
        <v>3851695.2870000005</v>
      </c>
      <c r="E40" s="25" t="str">
        <f>'CBA Calculation'!G40</f>
        <v>F</v>
      </c>
      <c r="F40" s="52">
        <v>45</v>
      </c>
      <c r="G40" s="92"/>
      <c r="H40" s="84">
        <v>3656175</v>
      </c>
      <c r="I40" s="86" t="s">
        <v>558</v>
      </c>
      <c r="J40" s="85">
        <v>45</v>
      </c>
      <c r="L40" s="4"/>
    </row>
    <row r="41" spans="1:12" ht="14.1" customHeight="1" x14ac:dyDescent="0.25">
      <c r="A41" s="10" t="s">
        <v>30</v>
      </c>
      <c r="B41" s="11" t="s">
        <v>274</v>
      </c>
      <c r="C41" s="10">
        <v>3</v>
      </c>
      <c r="D41" s="12">
        <f>'CBA Calculation'!F41</f>
        <v>5649829.8995200004</v>
      </c>
      <c r="E41" s="25" t="str">
        <f>'CBA Calculation'!G41</f>
        <v>F</v>
      </c>
      <c r="F41" s="52">
        <v>35</v>
      </c>
      <c r="G41" s="92"/>
      <c r="H41" s="84">
        <v>5448016</v>
      </c>
      <c r="I41" s="86" t="s">
        <v>557</v>
      </c>
      <c r="J41" s="85">
        <v>35</v>
      </c>
      <c r="L41" s="4"/>
    </row>
    <row r="42" spans="1:12" ht="14.1" customHeight="1" x14ac:dyDescent="0.25">
      <c r="A42" s="10" t="s">
        <v>31</v>
      </c>
      <c r="B42" s="11" t="s">
        <v>275</v>
      </c>
      <c r="C42" s="10">
        <v>3</v>
      </c>
      <c r="D42" s="12">
        <f>'CBA Calculation'!F42</f>
        <v>5600115.6516591003</v>
      </c>
      <c r="E42" s="25" t="str">
        <f>'CBA Calculation'!G42</f>
        <v>F</v>
      </c>
      <c r="F42" s="52">
        <v>35</v>
      </c>
      <c r="G42" s="92"/>
      <c r="H42" s="84">
        <v>6188975</v>
      </c>
      <c r="I42" s="86" t="s">
        <v>557</v>
      </c>
      <c r="J42" s="85">
        <v>35</v>
      </c>
      <c r="L42" s="4"/>
    </row>
    <row r="43" spans="1:12" ht="14.1" customHeight="1" x14ac:dyDescent="0.25">
      <c r="A43" s="10" t="s">
        <v>32</v>
      </c>
      <c r="B43" s="11" t="s">
        <v>33</v>
      </c>
      <c r="C43" s="10">
        <v>3</v>
      </c>
      <c r="D43" s="12">
        <f>'CBA Calculation'!F43</f>
        <v>4976795.1749999998</v>
      </c>
      <c r="E43" s="25" t="str">
        <f>'CBA Calculation'!G43</f>
        <v>B</v>
      </c>
      <c r="F43" s="52">
        <v>45</v>
      </c>
      <c r="G43" s="92"/>
      <c r="H43" s="84">
        <v>4855902</v>
      </c>
      <c r="I43" s="86" t="s">
        <v>557</v>
      </c>
      <c r="J43" s="85">
        <v>45</v>
      </c>
      <c r="L43" s="4"/>
    </row>
    <row r="44" spans="1:12" ht="14.1" customHeight="1" x14ac:dyDescent="0.25">
      <c r="A44" s="10" t="s">
        <v>34</v>
      </c>
      <c r="B44" s="11" t="s">
        <v>276</v>
      </c>
      <c r="C44" s="10">
        <v>3</v>
      </c>
      <c r="D44" s="12">
        <f>'CBA Calculation'!F44</f>
        <v>3121147.0949999997</v>
      </c>
      <c r="E44" s="25" t="str">
        <f>'CBA Calculation'!G44</f>
        <v>B</v>
      </c>
      <c r="F44" s="52">
        <v>45</v>
      </c>
      <c r="G44" s="92"/>
      <c r="H44" s="84">
        <v>3096485</v>
      </c>
      <c r="I44" s="86" t="s">
        <v>557</v>
      </c>
      <c r="J44" s="85">
        <v>45</v>
      </c>
      <c r="L44" s="4"/>
    </row>
    <row r="45" spans="1:12" ht="14.1" customHeight="1" x14ac:dyDescent="0.25">
      <c r="A45" s="10" t="s">
        <v>35</v>
      </c>
      <c r="B45" s="11" t="s">
        <v>277</v>
      </c>
      <c r="C45" s="10">
        <v>3</v>
      </c>
      <c r="D45" s="12">
        <f>'CBA Calculation'!F45</f>
        <v>4407929.9999999991</v>
      </c>
      <c r="E45" s="25" t="str">
        <f>'CBA Calculation'!G45</f>
        <v>B</v>
      </c>
      <c r="F45" s="52">
        <v>45</v>
      </c>
      <c r="G45" s="92"/>
      <c r="H45" s="84">
        <v>4388221</v>
      </c>
      <c r="I45" s="86" t="s">
        <v>557</v>
      </c>
      <c r="J45" s="85">
        <v>45</v>
      </c>
      <c r="L45" s="4"/>
    </row>
    <row r="46" spans="1:12" ht="14.1" customHeight="1" x14ac:dyDescent="0.25">
      <c r="A46" s="10" t="s">
        <v>36</v>
      </c>
      <c r="B46" s="11" t="s">
        <v>278</v>
      </c>
      <c r="C46" s="10">
        <v>3</v>
      </c>
      <c r="D46" s="12">
        <f>'CBA Calculation'!F46</f>
        <v>4632924.3749999991</v>
      </c>
      <c r="E46" s="25" t="str">
        <f>'CBA Calculation'!G46</f>
        <v>B</v>
      </c>
      <c r="F46" s="52">
        <v>45</v>
      </c>
      <c r="G46" s="92"/>
      <c r="H46" s="84">
        <v>4549205</v>
      </c>
      <c r="I46" s="86" t="s">
        <v>557</v>
      </c>
      <c r="J46" s="85">
        <v>45</v>
      </c>
      <c r="L46" s="4"/>
    </row>
    <row r="47" spans="1:12" ht="14.1" customHeight="1" x14ac:dyDescent="0.25">
      <c r="A47" s="10" t="s">
        <v>37</v>
      </c>
      <c r="B47" s="11" t="s">
        <v>279</v>
      </c>
      <c r="C47" s="10">
        <v>3</v>
      </c>
      <c r="D47" s="12">
        <f>'CBA Calculation'!F47</f>
        <v>1754345.9144895002</v>
      </c>
      <c r="E47" s="25" t="str">
        <f>'CBA Calculation'!G47</f>
        <v>F</v>
      </c>
      <c r="F47" s="52">
        <v>45</v>
      </c>
      <c r="G47" s="92"/>
      <c r="H47" s="84">
        <v>1622328</v>
      </c>
      <c r="I47" s="86" t="s">
        <v>558</v>
      </c>
      <c r="J47" s="85">
        <v>45</v>
      </c>
      <c r="L47" s="4"/>
    </row>
    <row r="48" spans="1:12" ht="14.1" customHeight="1" x14ac:dyDescent="0.25">
      <c r="A48" s="10" t="s">
        <v>38</v>
      </c>
      <c r="B48" s="11" t="s">
        <v>280</v>
      </c>
      <c r="C48" s="10">
        <v>3</v>
      </c>
      <c r="D48" s="12">
        <f>'CBA Calculation'!F48</f>
        <v>1538345.4599999997</v>
      </c>
      <c r="E48" s="25" t="str">
        <f>'CBA Calculation'!G48</f>
        <v>B</v>
      </c>
      <c r="F48" s="52">
        <v>45</v>
      </c>
      <c r="G48" s="92"/>
      <c r="H48" s="84">
        <v>1522629</v>
      </c>
      <c r="I48" s="86" t="s">
        <v>557</v>
      </c>
      <c r="J48" s="85">
        <v>45</v>
      </c>
      <c r="L48" s="4"/>
    </row>
    <row r="49" spans="1:12" ht="14.1" customHeight="1" x14ac:dyDescent="0.25">
      <c r="A49" s="10" t="s">
        <v>281</v>
      </c>
      <c r="B49" s="11" t="s">
        <v>282</v>
      </c>
      <c r="C49" s="10">
        <v>3</v>
      </c>
      <c r="D49" s="12">
        <f>'CBA Calculation'!F49</f>
        <v>6463958.9999999991</v>
      </c>
      <c r="E49" s="25" t="str">
        <f>'CBA Calculation'!G49</f>
        <v>B</v>
      </c>
      <c r="F49" s="52">
        <v>35</v>
      </c>
      <c r="G49" s="92"/>
      <c r="H49" s="84">
        <v>6434575</v>
      </c>
      <c r="I49" s="86" t="s">
        <v>557</v>
      </c>
      <c r="J49" s="85">
        <v>35</v>
      </c>
      <c r="L49" s="4"/>
    </row>
    <row r="50" spans="1:12" ht="14.1" customHeight="1" x14ac:dyDescent="0.25">
      <c r="A50" s="10" t="s">
        <v>39</v>
      </c>
      <c r="B50" s="11" t="s">
        <v>283</v>
      </c>
      <c r="C50" s="10">
        <v>3</v>
      </c>
      <c r="D50" s="12">
        <f>'CBA Calculation'!F50</f>
        <v>4087099.8299999996</v>
      </c>
      <c r="E50" s="25" t="str">
        <f>'CBA Calculation'!G50</f>
        <v>B</v>
      </c>
      <c r="F50" s="52">
        <v>45</v>
      </c>
      <c r="G50" s="92"/>
      <c r="H50" s="84">
        <v>4067305</v>
      </c>
      <c r="I50" s="86" t="s">
        <v>557</v>
      </c>
      <c r="J50" s="85">
        <v>45</v>
      </c>
      <c r="L50" s="4"/>
    </row>
    <row r="51" spans="1:12" ht="14.1" customHeight="1" x14ac:dyDescent="0.25">
      <c r="A51" s="32" t="s">
        <v>40</v>
      </c>
      <c r="B51" s="33" t="s">
        <v>471</v>
      </c>
      <c r="C51" s="32">
        <v>3</v>
      </c>
      <c r="D51" s="97">
        <f>'CBA Calculation'!F51</f>
        <v>9851403.959999999</v>
      </c>
      <c r="E51" s="98" t="str">
        <f>'CBA Calculation'!G51</f>
        <v>B</v>
      </c>
      <c r="F51" s="99">
        <v>35</v>
      </c>
      <c r="G51" s="92"/>
      <c r="H51" s="100">
        <v>9852443</v>
      </c>
      <c r="I51" s="101" t="s">
        <v>557</v>
      </c>
      <c r="J51" s="99">
        <v>35</v>
      </c>
      <c r="L51" s="4"/>
    </row>
    <row r="52" spans="1:12" ht="14.1" customHeight="1" x14ac:dyDescent="0.25">
      <c r="A52" s="10" t="s">
        <v>41</v>
      </c>
      <c r="B52" s="11" t="s">
        <v>284</v>
      </c>
      <c r="C52" s="10">
        <v>2</v>
      </c>
      <c r="D52" s="12">
        <f>'CBA Calculation'!F52</f>
        <v>2080545.83032</v>
      </c>
      <c r="E52" s="25" t="str">
        <f>'CBA Calculation'!G52</f>
        <v>F</v>
      </c>
      <c r="F52" s="52">
        <v>45</v>
      </c>
      <c r="G52" s="92"/>
      <c r="H52" s="84">
        <v>2268820</v>
      </c>
      <c r="I52" s="86" t="s">
        <v>557</v>
      </c>
      <c r="J52" s="85">
        <v>45</v>
      </c>
      <c r="L52" s="4"/>
    </row>
    <row r="53" spans="1:12" ht="14.1" customHeight="1" x14ac:dyDescent="0.25">
      <c r="A53" s="32" t="s">
        <v>42</v>
      </c>
      <c r="B53" s="33" t="s">
        <v>285</v>
      </c>
      <c r="C53" s="32">
        <v>3</v>
      </c>
      <c r="D53" s="97">
        <f>'CBA Calculation'!F53</f>
        <v>14058279.689999998</v>
      </c>
      <c r="E53" s="98" t="str">
        <f>'CBA Calculation'!G53</f>
        <v>B</v>
      </c>
      <c r="F53" s="99">
        <v>35</v>
      </c>
      <c r="G53" s="92"/>
      <c r="H53" s="100">
        <v>13716670</v>
      </c>
      <c r="I53" s="101" t="s">
        <v>557</v>
      </c>
      <c r="J53" s="99">
        <v>35</v>
      </c>
      <c r="L53" s="4"/>
    </row>
    <row r="54" spans="1:12" ht="14.1" customHeight="1" x14ac:dyDescent="0.25">
      <c r="A54" s="10" t="s">
        <v>43</v>
      </c>
      <c r="B54" s="11" t="s">
        <v>286</v>
      </c>
      <c r="C54" s="10">
        <v>3</v>
      </c>
      <c r="D54" s="12">
        <f>'CBA Calculation'!F54</f>
        <v>3800093.9399999995</v>
      </c>
      <c r="E54" s="25" t="str">
        <f>'CBA Calculation'!G54</f>
        <v>B</v>
      </c>
      <c r="F54" s="52">
        <v>45</v>
      </c>
      <c r="G54" s="92"/>
      <c r="H54" s="84">
        <v>3972401</v>
      </c>
      <c r="I54" s="86" t="s">
        <v>557</v>
      </c>
      <c r="J54" s="85">
        <v>45</v>
      </c>
      <c r="L54" s="4"/>
    </row>
    <row r="55" spans="1:12" ht="14.1" customHeight="1" x14ac:dyDescent="0.25">
      <c r="A55" s="10" t="s">
        <v>44</v>
      </c>
      <c r="B55" s="11" t="s">
        <v>287</v>
      </c>
      <c r="C55" s="10">
        <v>3</v>
      </c>
      <c r="D55" s="12">
        <f>'CBA Calculation'!F55</f>
        <v>3197571.3149999995</v>
      </c>
      <c r="E55" s="25" t="str">
        <f>'CBA Calculation'!G55</f>
        <v>B</v>
      </c>
      <c r="F55" s="52">
        <v>45</v>
      </c>
      <c r="G55" s="92"/>
      <c r="H55" s="84">
        <v>3144887</v>
      </c>
      <c r="I55" s="86" t="s">
        <v>557</v>
      </c>
      <c r="J55" s="85">
        <v>45</v>
      </c>
      <c r="L55" s="4"/>
    </row>
    <row r="56" spans="1:12" ht="14.1" customHeight="1" x14ac:dyDescent="0.25">
      <c r="A56" s="10" t="s">
        <v>45</v>
      </c>
      <c r="B56" s="11" t="s">
        <v>288</v>
      </c>
      <c r="C56" s="10">
        <v>3</v>
      </c>
      <c r="D56" s="12">
        <f>'CBA Calculation'!F56</f>
        <v>4988712.4649999999</v>
      </c>
      <c r="E56" s="25" t="str">
        <f>'CBA Calculation'!G56</f>
        <v>B</v>
      </c>
      <c r="F56" s="52">
        <v>45</v>
      </c>
      <c r="G56" s="92"/>
      <c r="H56" s="84">
        <v>4963909</v>
      </c>
      <c r="I56" s="86" t="s">
        <v>557</v>
      </c>
      <c r="J56" s="85">
        <v>45</v>
      </c>
      <c r="L56" s="4"/>
    </row>
    <row r="57" spans="1:12" ht="14.1" customHeight="1" x14ac:dyDescent="0.25">
      <c r="A57" s="10" t="s">
        <v>46</v>
      </c>
      <c r="B57" s="11" t="s">
        <v>289</v>
      </c>
      <c r="C57" s="10">
        <v>3</v>
      </c>
      <c r="D57" s="12">
        <f>'CBA Calculation'!F57</f>
        <v>2797547.1449999996</v>
      </c>
      <c r="E57" s="25" t="str">
        <f>'CBA Calculation'!G57</f>
        <v>B</v>
      </c>
      <c r="F57" s="52">
        <v>45</v>
      </c>
      <c r="G57" s="92"/>
      <c r="H57" s="84">
        <v>2811399</v>
      </c>
      <c r="I57" s="86" t="s">
        <v>523</v>
      </c>
      <c r="J57" s="85">
        <v>45</v>
      </c>
      <c r="L57" s="4"/>
    </row>
    <row r="58" spans="1:12" ht="14.1" customHeight="1" x14ac:dyDescent="0.25">
      <c r="A58" s="10" t="s">
        <v>47</v>
      </c>
      <c r="B58" s="11" t="s">
        <v>290</v>
      </c>
      <c r="C58" s="10">
        <v>3</v>
      </c>
      <c r="D58" s="12">
        <f>'CBA Calculation'!F58</f>
        <v>2469543.2849999997</v>
      </c>
      <c r="E58" s="25" t="str">
        <f>'CBA Calculation'!G58</f>
        <v>B</v>
      </c>
      <c r="F58" s="52">
        <v>45</v>
      </c>
      <c r="G58" s="92"/>
      <c r="H58" s="84">
        <v>2436354</v>
      </c>
      <c r="I58" s="86" t="s">
        <v>557</v>
      </c>
      <c r="J58" s="85">
        <v>45</v>
      </c>
      <c r="L58" s="4"/>
    </row>
    <row r="59" spans="1:12" ht="14.1" customHeight="1" x14ac:dyDescent="0.25">
      <c r="A59" s="10" t="s">
        <v>48</v>
      </c>
      <c r="B59" s="11" t="s">
        <v>291</v>
      </c>
      <c r="C59" s="10">
        <v>3</v>
      </c>
      <c r="D59" s="12">
        <f>'CBA Calculation'!F59</f>
        <v>2483215.3049999997</v>
      </c>
      <c r="E59" s="25" t="str">
        <f>'CBA Calculation'!G59</f>
        <v>B</v>
      </c>
      <c r="F59" s="52">
        <v>45</v>
      </c>
      <c r="G59" s="92"/>
      <c r="H59" s="84">
        <v>2422909</v>
      </c>
      <c r="I59" s="86" t="s">
        <v>557</v>
      </c>
      <c r="J59" s="85">
        <v>45</v>
      </c>
      <c r="L59" s="4"/>
    </row>
    <row r="60" spans="1:12" ht="14.1" customHeight="1" x14ac:dyDescent="0.25">
      <c r="A60" s="10" t="s">
        <v>49</v>
      </c>
      <c r="B60" s="11" t="s">
        <v>472</v>
      </c>
      <c r="C60" s="10">
        <v>3</v>
      </c>
      <c r="D60" s="12">
        <f>'CBA Calculation'!F60</f>
        <v>15311725.39766583</v>
      </c>
      <c r="E60" s="25" t="str">
        <f>'CBA Calculation'!G60</f>
        <v>F</v>
      </c>
      <c r="F60" s="52">
        <v>35</v>
      </c>
      <c r="G60" s="92"/>
      <c r="H60" s="84">
        <v>15211042</v>
      </c>
      <c r="I60" s="86" t="s">
        <v>558</v>
      </c>
      <c r="J60" s="85">
        <v>35</v>
      </c>
      <c r="L60" s="4"/>
    </row>
    <row r="61" spans="1:12" ht="14.1" customHeight="1" x14ac:dyDescent="0.25">
      <c r="A61" s="102" t="s">
        <v>546</v>
      </c>
      <c r="B61" s="103" t="s">
        <v>547</v>
      </c>
      <c r="C61" s="32">
        <v>3</v>
      </c>
      <c r="D61" s="97">
        <f>'CBA Calculation'!F61</f>
        <v>4199205.5699999994</v>
      </c>
      <c r="E61" s="98" t="str">
        <f>'CBA Calculation'!G61</f>
        <v>B</v>
      </c>
      <c r="F61" s="99">
        <v>45</v>
      </c>
      <c r="G61" s="92"/>
      <c r="H61" s="100">
        <v>4178314</v>
      </c>
      <c r="I61" s="101" t="s">
        <v>557</v>
      </c>
      <c r="J61" s="99">
        <v>45</v>
      </c>
      <c r="L61" s="4"/>
    </row>
    <row r="62" spans="1:12" ht="14.1" customHeight="1" x14ac:dyDescent="0.25">
      <c r="A62" s="10" t="s">
        <v>50</v>
      </c>
      <c r="B62" s="11" t="s">
        <v>292</v>
      </c>
      <c r="C62" s="10">
        <v>3</v>
      </c>
      <c r="D62" s="12">
        <f>'CBA Calculation'!F62</f>
        <v>8901656.6049189996</v>
      </c>
      <c r="E62" s="25" t="str">
        <f>'CBA Calculation'!G62</f>
        <v>SGA</v>
      </c>
      <c r="F62" s="52">
        <v>35</v>
      </c>
      <c r="G62" s="92"/>
      <c r="H62" s="84">
        <v>8796171</v>
      </c>
      <c r="I62" s="86" t="s">
        <v>557</v>
      </c>
      <c r="J62" s="85">
        <v>35</v>
      </c>
      <c r="L62" s="4"/>
    </row>
    <row r="63" spans="1:12" ht="14.1" customHeight="1" x14ac:dyDescent="0.25">
      <c r="A63" s="10" t="s">
        <v>51</v>
      </c>
      <c r="B63" s="11" t="s">
        <v>293</v>
      </c>
      <c r="C63" s="10">
        <v>3</v>
      </c>
      <c r="D63" s="12">
        <f>'CBA Calculation'!F63</f>
        <v>3180268.0130612003</v>
      </c>
      <c r="E63" s="25" t="str">
        <f>'CBA Calculation'!G63</f>
        <v>F</v>
      </c>
      <c r="F63" s="52">
        <v>45</v>
      </c>
      <c r="G63" s="92"/>
      <c r="H63" s="84">
        <v>2915205</v>
      </c>
      <c r="I63" s="86" t="s">
        <v>557</v>
      </c>
      <c r="J63" s="85">
        <v>45</v>
      </c>
      <c r="L63" s="4"/>
    </row>
    <row r="64" spans="1:12" ht="14.1" customHeight="1" x14ac:dyDescent="0.25">
      <c r="A64" s="10" t="s">
        <v>52</v>
      </c>
      <c r="B64" s="11" t="s">
        <v>294</v>
      </c>
      <c r="C64" s="10">
        <v>3</v>
      </c>
      <c r="D64" s="12">
        <f>'CBA Calculation'!F64</f>
        <v>5929535.1749999998</v>
      </c>
      <c r="E64" s="25" t="str">
        <f>'CBA Calculation'!G64</f>
        <v>B</v>
      </c>
      <c r="F64" s="52">
        <v>45</v>
      </c>
      <c r="G64" s="92"/>
      <c r="H64" s="84">
        <v>5899248</v>
      </c>
      <c r="I64" s="86" t="s">
        <v>557</v>
      </c>
      <c r="J64" s="85">
        <v>45</v>
      </c>
      <c r="L64" s="4"/>
    </row>
    <row r="65" spans="1:12" ht="14.1" customHeight="1" x14ac:dyDescent="0.25">
      <c r="A65" s="10" t="s">
        <v>53</v>
      </c>
      <c r="B65" s="11" t="s">
        <v>295</v>
      </c>
      <c r="C65" s="10">
        <v>3</v>
      </c>
      <c r="D65" s="12">
        <f>'CBA Calculation'!F65</f>
        <v>3384463.1249999995</v>
      </c>
      <c r="E65" s="25" t="str">
        <f>'CBA Calculation'!G65</f>
        <v>B</v>
      </c>
      <c r="F65" s="52">
        <v>45</v>
      </c>
      <c r="G65" s="92"/>
      <c r="H65" s="84">
        <v>3485136</v>
      </c>
      <c r="I65" s="86" t="s">
        <v>557</v>
      </c>
      <c r="J65" s="85">
        <v>45</v>
      </c>
      <c r="L65" s="4"/>
    </row>
    <row r="66" spans="1:12" ht="14.1" customHeight="1" x14ac:dyDescent="0.25">
      <c r="A66" s="10" t="s">
        <v>54</v>
      </c>
      <c r="B66" s="11" t="s">
        <v>296</v>
      </c>
      <c r="C66" s="10">
        <v>3</v>
      </c>
      <c r="D66" s="12">
        <f>'CBA Calculation'!F66</f>
        <v>7726764.6149999993</v>
      </c>
      <c r="E66" s="25" t="str">
        <f>'CBA Calculation'!G66</f>
        <v>B</v>
      </c>
      <c r="F66" s="52">
        <v>35</v>
      </c>
      <c r="G66" s="92"/>
      <c r="H66" s="84">
        <v>9417194</v>
      </c>
      <c r="I66" s="86" t="s">
        <v>557</v>
      </c>
      <c r="J66" s="85">
        <v>35</v>
      </c>
      <c r="L66" s="4"/>
    </row>
    <row r="67" spans="1:12" ht="14.1" customHeight="1" x14ac:dyDescent="0.25">
      <c r="A67" s="10" t="s">
        <v>55</v>
      </c>
      <c r="B67" s="11" t="s">
        <v>297</v>
      </c>
      <c r="C67" s="10">
        <v>3</v>
      </c>
      <c r="D67" s="12">
        <f>'CBA Calculation'!F67</f>
        <v>2849866.4399999995</v>
      </c>
      <c r="E67" s="25" t="str">
        <f>'CBA Calculation'!G67</f>
        <v>B</v>
      </c>
      <c r="F67" s="52">
        <v>45</v>
      </c>
      <c r="G67" s="92"/>
      <c r="H67" s="84">
        <v>2829499</v>
      </c>
      <c r="I67" s="86" t="s">
        <v>557</v>
      </c>
      <c r="J67" s="85">
        <v>45</v>
      </c>
      <c r="L67" s="4"/>
    </row>
    <row r="68" spans="1:12" ht="14.1" customHeight="1" x14ac:dyDescent="0.25">
      <c r="A68" s="10" t="s">
        <v>56</v>
      </c>
      <c r="B68" s="11" t="s">
        <v>298</v>
      </c>
      <c r="C68" s="10">
        <v>3</v>
      </c>
      <c r="D68" s="12">
        <f>'CBA Calculation'!F68</f>
        <v>2638374.8456000001</v>
      </c>
      <c r="E68" s="25" t="str">
        <f>'CBA Calculation'!G68</f>
        <v>F</v>
      </c>
      <c r="F68" s="52">
        <v>45</v>
      </c>
      <c r="G68" s="92"/>
      <c r="H68" s="84">
        <v>2494054</v>
      </c>
      <c r="I68" s="86" t="s">
        <v>557</v>
      </c>
      <c r="J68" s="85">
        <v>45</v>
      </c>
      <c r="L68" s="4"/>
    </row>
    <row r="69" spans="1:12" ht="14.1" customHeight="1" x14ac:dyDescent="0.25">
      <c r="A69" s="10" t="s">
        <v>57</v>
      </c>
      <c r="B69" s="11" t="s">
        <v>299</v>
      </c>
      <c r="C69" s="10">
        <v>3</v>
      </c>
      <c r="D69" s="12">
        <f>'CBA Calculation'!F69</f>
        <v>2264846.8949999996</v>
      </c>
      <c r="E69" s="25" t="str">
        <f>'CBA Calculation'!G69</f>
        <v>B</v>
      </c>
      <c r="F69" s="52">
        <v>45</v>
      </c>
      <c r="G69" s="92"/>
      <c r="H69" s="84">
        <v>2690604</v>
      </c>
      <c r="I69" s="86" t="s">
        <v>557</v>
      </c>
      <c r="J69" s="85">
        <v>45</v>
      </c>
      <c r="L69" s="4"/>
    </row>
    <row r="70" spans="1:12" ht="14.1" customHeight="1" x14ac:dyDescent="0.25">
      <c r="A70" s="10" t="s">
        <v>58</v>
      </c>
      <c r="B70" s="11" t="s">
        <v>300</v>
      </c>
      <c r="C70" s="10">
        <v>3</v>
      </c>
      <c r="D70" s="12">
        <f>'CBA Calculation'!F70</f>
        <v>2721288.5058861002</v>
      </c>
      <c r="E70" s="25" t="str">
        <f>'CBA Calculation'!G70</f>
        <v>F</v>
      </c>
      <c r="F70" s="52">
        <v>45</v>
      </c>
      <c r="G70" s="92"/>
      <c r="H70" s="84">
        <v>2938489</v>
      </c>
      <c r="I70" s="86" t="s">
        <v>557</v>
      </c>
      <c r="J70" s="85">
        <v>45</v>
      </c>
      <c r="L70" s="4"/>
    </row>
    <row r="71" spans="1:12" ht="14.1" customHeight="1" x14ac:dyDescent="0.25">
      <c r="A71" s="10" t="s">
        <v>59</v>
      </c>
      <c r="B71" s="11" t="s">
        <v>301</v>
      </c>
      <c r="C71" s="10">
        <v>3</v>
      </c>
      <c r="D71" s="12">
        <f>'CBA Calculation'!F71</f>
        <v>35456636.429000005</v>
      </c>
      <c r="E71" s="25" t="str">
        <f>'CBA Calculation'!G71</f>
        <v>F</v>
      </c>
      <c r="F71" s="52">
        <v>25</v>
      </c>
      <c r="G71" s="92"/>
      <c r="H71" s="84">
        <v>37314187</v>
      </c>
      <c r="I71" s="86" t="s">
        <v>558</v>
      </c>
      <c r="J71" s="85">
        <v>25</v>
      </c>
      <c r="L71" s="4"/>
    </row>
    <row r="72" spans="1:12" ht="14.1" customHeight="1" x14ac:dyDescent="0.25">
      <c r="A72" s="10" t="s">
        <v>60</v>
      </c>
      <c r="B72" s="11" t="s">
        <v>302</v>
      </c>
      <c r="C72" s="10">
        <v>3</v>
      </c>
      <c r="D72" s="12">
        <f>'CBA Calculation'!F72</f>
        <v>4688844.585</v>
      </c>
      <c r="E72" s="25" t="str">
        <f>'CBA Calculation'!G72</f>
        <v>B</v>
      </c>
      <c r="F72" s="52">
        <v>45</v>
      </c>
      <c r="G72" s="92"/>
      <c r="H72" s="84">
        <v>4574986</v>
      </c>
      <c r="I72" s="86" t="s">
        <v>557</v>
      </c>
      <c r="J72" s="85">
        <v>45</v>
      </c>
      <c r="L72" s="4"/>
    </row>
    <row r="73" spans="1:12" ht="14.1" customHeight="1" x14ac:dyDescent="0.25">
      <c r="A73" s="10" t="s">
        <v>61</v>
      </c>
      <c r="B73" s="11" t="s">
        <v>303</v>
      </c>
      <c r="C73" s="10">
        <v>3</v>
      </c>
      <c r="D73" s="12">
        <f>'CBA Calculation'!F73</f>
        <v>8885216.4957565013</v>
      </c>
      <c r="E73" s="25" t="str">
        <f>'CBA Calculation'!G73</f>
        <v>F</v>
      </c>
      <c r="F73" s="52">
        <v>35</v>
      </c>
      <c r="G73" s="92"/>
      <c r="H73" s="84">
        <v>9540774</v>
      </c>
      <c r="I73" s="86" t="s">
        <v>557</v>
      </c>
      <c r="J73" s="85">
        <v>35</v>
      </c>
      <c r="L73" s="4"/>
    </row>
    <row r="74" spans="1:12" ht="14.1" customHeight="1" x14ac:dyDescent="0.25">
      <c r="A74" s="10" t="s">
        <v>62</v>
      </c>
      <c r="B74" s="11" t="s">
        <v>304</v>
      </c>
      <c r="C74" s="10">
        <v>3</v>
      </c>
      <c r="D74" s="12">
        <f>'CBA Calculation'!F74</f>
        <v>2796295.92</v>
      </c>
      <c r="E74" s="25" t="str">
        <f>'CBA Calculation'!G74</f>
        <v>B</v>
      </c>
      <c r="F74" s="52">
        <v>45</v>
      </c>
      <c r="G74" s="92"/>
      <c r="H74" s="84">
        <v>2782384</v>
      </c>
      <c r="I74" s="86" t="s">
        <v>557</v>
      </c>
      <c r="J74" s="85">
        <v>45</v>
      </c>
      <c r="L74" s="4"/>
    </row>
    <row r="75" spans="1:12" ht="14.1" customHeight="1" x14ac:dyDescent="0.25">
      <c r="A75" s="10" t="s">
        <v>63</v>
      </c>
      <c r="B75" s="11" t="s">
        <v>305</v>
      </c>
      <c r="C75" s="10">
        <v>3</v>
      </c>
      <c r="D75" s="12">
        <f>'CBA Calculation'!F75</f>
        <v>30364860.211731035</v>
      </c>
      <c r="E75" s="25" t="str">
        <f>'CBA Calculation'!G75</f>
        <v>F</v>
      </c>
      <c r="F75" s="52">
        <v>35</v>
      </c>
      <c r="G75" s="92"/>
      <c r="H75" s="84">
        <v>29822174</v>
      </c>
      <c r="I75" s="86" t="s">
        <v>523</v>
      </c>
      <c r="J75" s="85">
        <v>35</v>
      </c>
      <c r="L75" s="4"/>
    </row>
    <row r="76" spans="1:12" ht="14.1" customHeight="1" x14ac:dyDescent="0.25">
      <c r="A76" s="10" t="s">
        <v>64</v>
      </c>
      <c r="B76" s="11" t="s">
        <v>306</v>
      </c>
      <c r="C76" s="10">
        <v>3</v>
      </c>
      <c r="D76" s="12">
        <f>'CBA Calculation'!F76</f>
        <v>3274614.6149999998</v>
      </c>
      <c r="E76" s="25" t="str">
        <f>'CBA Calculation'!G76</f>
        <v>B</v>
      </c>
      <c r="F76" s="52">
        <v>45</v>
      </c>
      <c r="G76" s="92"/>
      <c r="H76" s="84">
        <v>3263534</v>
      </c>
      <c r="I76" s="86" t="s">
        <v>557</v>
      </c>
      <c r="J76" s="85">
        <v>45</v>
      </c>
      <c r="L76" s="4"/>
    </row>
    <row r="77" spans="1:12" ht="14.1" customHeight="1" x14ac:dyDescent="0.25">
      <c r="A77" s="10" t="s">
        <v>65</v>
      </c>
      <c r="B77" s="11" t="s">
        <v>307</v>
      </c>
      <c r="C77" s="10">
        <v>3</v>
      </c>
      <c r="D77" s="12">
        <f>'CBA Calculation'!F77</f>
        <v>10105742.324999999</v>
      </c>
      <c r="E77" s="25" t="str">
        <f>'CBA Calculation'!G77</f>
        <v>B</v>
      </c>
      <c r="F77" s="52">
        <v>35</v>
      </c>
      <c r="G77" s="92"/>
      <c r="H77" s="84">
        <v>10018300</v>
      </c>
      <c r="I77" s="86" t="s">
        <v>557</v>
      </c>
      <c r="J77" s="85">
        <v>35</v>
      </c>
      <c r="L77" s="4"/>
    </row>
    <row r="78" spans="1:12" ht="14.1" customHeight="1" x14ac:dyDescent="0.25">
      <c r="A78" s="10" t="s">
        <v>66</v>
      </c>
      <c r="B78" s="11" t="s">
        <v>308</v>
      </c>
      <c r="C78" s="10">
        <v>3</v>
      </c>
      <c r="D78" s="12">
        <f>'CBA Calculation'!F78</f>
        <v>9190772.9913136996</v>
      </c>
      <c r="E78" s="25" t="str">
        <f>'CBA Calculation'!G78</f>
        <v>F</v>
      </c>
      <c r="F78" s="52">
        <v>35</v>
      </c>
      <c r="G78" s="92"/>
      <c r="H78" s="84">
        <v>8673268</v>
      </c>
      <c r="I78" s="86" t="s">
        <v>557</v>
      </c>
      <c r="J78" s="85">
        <v>35</v>
      </c>
      <c r="L78" s="4"/>
    </row>
    <row r="79" spans="1:12" ht="14.1" customHeight="1" x14ac:dyDescent="0.25">
      <c r="A79" s="10" t="s">
        <v>67</v>
      </c>
      <c r="B79" s="11" t="s">
        <v>309</v>
      </c>
      <c r="C79" s="10">
        <v>3</v>
      </c>
      <c r="D79" s="12">
        <f>'CBA Calculation'!F79</f>
        <v>2684857.4999999995</v>
      </c>
      <c r="E79" s="25" t="str">
        <f>'CBA Calculation'!G79</f>
        <v>B</v>
      </c>
      <c r="F79" s="52">
        <v>45</v>
      </c>
      <c r="G79" s="92"/>
      <c r="H79" s="84">
        <v>2712825</v>
      </c>
      <c r="I79" s="86" t="s">
        <v>557</v>
      </c>
      <c r="J79" s="85">
        <v>45</v>
      </c>
      <c r="L79" s="4"/>
    </row>
    <row r="80" spans="1:12" ht="14.1" customHeight="1" x14ac:dyDescent="0.25">
      <c r="A80" s="10" t="s">
        <v>310</v>
      </c>
      <c r="B80" s="11" t="s">
        <v>311</v>
      </c>
      <c r="C80" s="10">
        <v>3</v>
      </c>
      <c r="D80" s="12">
        <f>'CBA Calculation'!F80</f>
        <v>5234994.7499999991</v>
      </c>
      <c r="E80" s="25" t="str">
        <f>'CBA Calculation'!G80</f>
        <v>B</v>
      </c>
      <c r="F80" s="52">
        <v>45</v>
      </c>
      <c r="G80" s="92"/>
      <c r="H80" s="84">
        <v>5192854</v>
      </c>
      <c r="I80" s="86" t="s">
        <v>557</v>
      </c>
      <c r="J80" s="85">
        <v>45</v>
      </c>
      <c r="L80" s="4"/>
    </row>
    <row r="81" spans="1:12" ht="14.1" customHeight="1" x14ac:dyDescent="0.25">
      <c r="A81" s="10" t="s">
        <v>68</v>
      </c>
      <c r="B81" s="11" t="s">
        <v>312</v>
      </c>
      <c r="C81" s="10">
        <v>3</v>
      </c>
      <c r="D81" s="12">
        <f>'CBA Calculation'!F81</f>
        <v>2985880.1249999995</v>
      </c>
      <c r="E81" s="25" t="str">
        <f>'CBA Calculation'!G81</f>
        <v>B</v>
      </c>
      <c r="F81" s="52">
        <v>45</v>
      </c>
      <c r="G81" s="92"/>
      <c r="H81" s="84">
        <v>2955926</v>
      </c>
      <c r="I81" s="86" t="s">
        <v>557</v>
      </c>
      <c r="J81" s="85">
        <v>45</v>
      </c>
      <c r="L81" s="4"/>
    </row>
    <row r="82" spans="1:12" ht="14.1" customHeight="1" x14ac:dyDescent="0.25">
      <c r="A82" s="10" t="s">
        <v>69</v>
      </c>
      <c r="B82" s="11" t="s">
        <v>313</v>
      </c>
      <c r="C82" s="10">
        <v>3</v>
      </c>
      <c r="D82" s="12">
        <f>'CBA Calculation'!F82</f>
        <v>4910750.3030669997</v>
      </c>
      <c r="E82" s="25" t="str">
        <f>'CBA Calculation'!G82</f>
        <v>SGA</v>
      </c>
      <c r="F82" s="52">
        <v>45</v>
      </c>
      <c r="G82" s="92"/>
      <c r="H82" s="84">
        <v>4748312</v>
      </c>
      <c r="I82" s="86" t="s">
        <v>557</v>
      </c>
      <c r="J82" s="85">
        <v>45</v>
      </c>
      <c r="L82" s="4"/>
    </row>
    <row r="83" spans="1:12" ht="14.1" customHeight="1" x14ac:dyDescent="0.25">
      <c r="A83" s="10" t="s">
        <v>70</v>
      </c>
      <c r="B83" s="11" t="s">
        <v>314</v>
      </c>
      <c r="C83" s="10">
        <v>3</v>
      </c>
      <c r="D83" s="12">
        <f>'CBA Calculation'!F83</f>
        <v>1604042.2345382003</v>
      </c>
      <c r="E83" s="25" t="str">
        <f>'CBA Calculation'!G83</f>
        <v>F</v>
      </c>
      <c r="F83" s="52">
        <v>45</v>
      </c>
      <c r="G83" s="92"/>
      <c r="H83" s="84">
        <v>1522436</v>
      </c>
      <c r="I83" s="86" t="s">
        <v>558</v>
      </c>
      <c r="J83" s="85">
        <v>45</v>
      </c>
      <c r="L83" s="4"/>
    </row>
    <row r="84" spans="1:12" ht="14.1" customHeight="1" x14ac:dyDescent="0.25">
      <c r="A84" s="10" t="s">
        <v>71</v>
      </c>
      <c r="B84" s="11" t="s">
        <v>315</v>
      </c>
      <c r="C84" s="10">
        <v>3</v>
      </c>
      <c r="D84" s="12">
        <f>'CBA Calculation'!F84</f>
        <v>2669367.4349999996</v>
      </c>
      <c r="E84" s="25" t="str">
        <f>'CBA Calculation'!G84</f>
        <v>B</v>
      </c>
      <c r="F84" s="52">
        <v>45</v>
      </c>
      <c r="G84" s="92"/>
      <c r="H84" s="84">
        <v>2729393</v>
      </c>
      <c r="I84" s="86" t="s">
        <v>557</v>
      </c>
      <c r="J84" s="85">
        <v>45</v>
      </c>
      <c r="L84" s="4"/>
    </row>
    <row r="85" spans="1:12" ht="14.1" customHeight="1" x14ac:dyDescent="0.25">
      <c r="A85" s="10" t="s">
        <v>316</v>
      </c>
      <c r="B85" s="11" t="s">
        <v>317</v>
      </c>
      <c r="C85" s="10">
        <v>3</v>
      </c>
      <c r="D85" s="12">
        <f>'CBA Calculation'!F85</f>
        <v>3813565.9649999994</v>
      </c>
      <c r="E85" s="25" t="str">
        <f>'CBA Calculation'!G85</f>
        <v>B</v>
      </c>
      <c r="F85" s="52">
        <v>45</v>
      </c>
      <c r="G85" s="92"/>
      <c r="H85" s="84">
        <v>3794593</v>
      </c>
      <c r="I85" s="86" t="s">
        <v>557</v>
      </c>
      <c r="J85" s="85">
        <v>45</v>
      </c>
      <c r="L85" s="4"/>
    </row>
    <row r="86" spans="1:12" ht="14.1" customHeight="1" x14ac:dyDescent="0.25">
      <c r="A86" s="10" t="s">
        <v>72</v>
      </c>
      <c r="B86" s="11" t="s">
        <v>318</v>
      </c>
      <c r="C86" s="10">
        <v>3</v>
      </c>
      <c r="D86" s="12">
        <f>'CBA Calculation'!F86</f>
        <v>38094522.192000002</v>
      </c>
      <c r="E86" s="25" t="str">
        <f>'CBA Calculation'!G86</f>
        <v>F</v>
      </c>
      <c r="F86" s="52">
        <v>25</v>
      </c>
      <c r="G86" s="92"/>
      <c r="H86" s="84">
        <v>37782620</v>
      </c>
      <c r="I86" s="86" t="s">
        <v>558</v>
      </c>
      <c r="J86" s="85">
        <v>25</v>
      </c>
      <c r="L86" s="4"/>
    </row>
    <row r="87" spans="1:12" ht="14.1" customHeight="1" x14ac:dyDescent="0.25">
      <c r="A87" s="10" t="s">
        <v>73</v>
      </c>
      <c r="B87" s="11" t="s">
        <v>74</v>
      </c>
      <c r="C87" s="10">
        <v>3</v>
      </c>
      <c r="D87" s="12">
        <f>'CBA Calculation'!F87</f>
        <v>3788830.9049999998</v>
      </c>
      <c r="E87" s="25" t="str">
        <f>'CBA Calculation'!G87</f>
        <v>B</v>
      </c>
      <c r="F87" s="52">
        <v>45</v>
      </c>
      <c r="G87" s="92"/>
      <c r="H87" s="84">
        <v>3769981</v>
      </c>
      <c r="I87" s="86" t="s">
        <v>557</v>
      </c>
      <c r="J87" s="85">
        <v>45</v>
      </c>
      <c r="L87" s="4"/>
    </row>
    <row r="88" spans="1:12" ht="14.1" customHeight="1" x14ac:dyDescent="0.25">
      <c r="A88" s="10" t="s">
        <v>75</v>
      </c>
      <c r="B88" s="11" t="s">
        <v>319</v>
      </c>
      <c r="C88" s="10">
        <v>3</v>
      </c>
      <c r="D88" s="12">
        <f>'CBA Calculation'!F88</f>
        <v>5713223.9999999991</v>
      </c>
      <c r="E88" s="25" t="str">
        <f>'CBA Calculation'!G88</f>
        <v>B</v>
      </c>
      <c r="F88" s="52">
        <v>35</v>
      </c>
      <c r="G88" s="92"/>
      <c r="H88" s="84">
        <v>5684800</v>
      </c>
      <c r="I88" s="86" t="s">
        <v>558</v>
      </c>
      <c r="J88" s="85">
        <v>35</v>
      </c>
      <c r="L88" s="4"/>
    </row>
    <row r="89" spans="1:12" ht="14.1" customHeight="1" x14ac:dyDescent="0.25">
      <c r="A89" s="10" t="s">
        <v>76</v>
      </c>
      <c r="B89" s="11" t="s">
        <v>77</v>
      </c>
      <c r="C89" s="10">
        <v>3</v>
      </c>
      <c r="D89" s="12">
        <f>'CBA Calculation'!F89</f>
        <v>5754288.9043610003</v>
      </c>
      <c r="E89" s="25" t="str">
        <f>'CBA Calculation'!G89</f>
        <v>SGA</v>
      </c>
      <c r="F89" s="52">
        <v>35</v>
      </c>
      <c r="G89" s="92"/>
      <c r="H89" s="84">
        <v>5692098</v>
      </c>
      <c r="I89" s="86" t="s">
        <v>557</v>
      </c>
      <c r="J89" s="85">
        <v>35</v>
      </c>
      <c r="L89" s="4"/>
    </row>
    <row r="90" spans="1:12" ht="14.1" customHeight="1" x14ac:dyDescent="0.25">
      <c r="A90" s="10" t="s">
        <v>78</v>
      </c>
      <c r="B90" s="11" t="s">
        <v>320</v>
      </c>
      <c r="C90" s="10">
        <v>5</v>
      </c>
      <c r="D90" s="12">
        <f>'CBA Calculation'!F90</f>
        <v>459414788.26776743</v>
      </c>
      <c r="E90" s="25" t="str">
        <f>'CBA Calculation'!G90</f>
        <v>F</v>
      </c>
      <c r="F90" s="52">
        <v>20</v>
      </c>
      <c r="G90" s="92"/>
      <c r="H90" s="84">
        <v>449352843</v>
      </c>
      <c r="I90" s="86" t="s">
        <v>558</v>
      </c>
      <c r="J90" s="85">
        <v>20</v>
      </c>
      <c r="L90" s="4"/>
    </row>
    <row r="91" spans="1:12" ht="14.1" customHeight="1" x14ac:dyDescent="0.25">
      <c r="A91" s="10" t="s">
        <v>79</v>
      </c>
      <c r="B91" s="11" t="s">
        <v>321</v>
      </c>
      <c r="C91" s="10">
        <v>3</v>
      </c>
      <c r="D91" s="12">
        <f>'CBA Calculation'!F91</f>
        <v>52280382.688501</v>
      </c>
      <c r="E91" s="25" t="str">
        <f>'CBA Calculation'!G91</f>
        <v>SGA</v>
      </c>
      <c r="F91" s="52">
        <v>25</v>
      </c>
      <c r="G91" s="92"/>
      <c r="H91" s="84">
        <v>48654667</v>
      </c>
      <c r="I91" s="86" t="s">
        <v>558</v>
      </c>
      <c r="J91" s="85">
        <v>25</v>
      </c>
      <c r="L91" s="4"/>
    </row>
    <row r="92" spans="1:12" ht="14.1" customHeight="1" x14ac:dyDescent="0.25">
      <c r="A92" s="10" t="s">
        <v>322</v>
      </c>
      <c r="B92" s="11" t="s">
        <v>323</v>
      </c>
      <c r="C92" s="10">
        <v>3</v>
      </c>
      <c r="D92" s="12">
        <f>'CBA Calculation'!F92</f>
        <v>9953924.0099999998</v>
      </c>
      <c r="E92" s="25" t="str">
        <f>'CBA Calculation'!G92</f>
        <v>B</v>
      </c>
      <c r="F92" s="52">
        <v>35</v>
      </c>
      <c r="G92" s="92"/>
      <c r="H92" s="84">
        <v>9940565</v>
      </c>
      <c r="I92" s="86" t="s">
        <v>557</v>
      </c>
      <c r="J92" s="85">
        <v>35</v>
      </c>
      <c r="L92" s="4"/>
    </row>
    <row r="93" spans="1:12" ht="14.1" customHeight="1" x14ac:dyDescent="0.25">
      <c r="A93" s="10" t="s">
        <v>80</v>
      </c>
      <c r="B93" s="11" t="s">
        <v>324</v>
      </c>
      <c r="C93" s="10">
        <v>3</v>
      </c>
      <c r="D93" s="12">
        <f>'CBA Calculation'!F93</f>
        <v>176737566.31500003</v>
      </c>
      <c r="E93" s="25" t="str">
        <f>'CBA Calculation'!G93</f>
        <v>F</v>
      </c>
      <c r="F93" s="52">
        <v>20</v>
      </c>
      <c r="G93" s="92"/>
      <c r="H93" s="84">
        <v>176215485</v>
      </c>
      <c r="I93" s="86" t="s">
        <v>558</v>
      </c>
      <c r="J93" s="85">
        <v>20</v>
      </c>
      <c r="L93" s="4"/>
    </row>
    <row r="94" spans="1:12" ht="14.1" customHeight="1" x14ac:dyDescent="0.25">
      <c r="A94" s="10" t="s">
        <v>81</v>
      </c>
      <c r="B94" s="11" t="s">
        <v>325</v>
      </c>
      <c r="C94" s="10">
        <v>3</v>
      </c>
      <c r="D94" s="12">
        <f>'CBA Calculation'!F94</f>
        <v>26207141.789999995</v>
      </c>
      <c r="E94" s="25" t="str">
        <f>'CBA Calculation'!G94</f>
        <v>B</v>
      </c>
      <c r="F94" s="52">
        <v>35</v>
      </c>
      <c r="G94" s="92"/>
      <c r="H94" s="84">
        <v>25630586</v>
      </c>
      <c r="I94" s="86" t="s">
        <v>557</v>
      </c>
      <c r="J94" s="85">
        <v>35</v>
      </c>
      <c r="L94" s="4"/>
    </row>
    <row r="95" spans="1:12" ht="14.1" customHeight="1" x14ac:dyDescent="0.25">
      <c r="A95" s="10" t="s">
        <v>82</v>
      </c>
      <c r="B95" s="11" t="s">
        <v>326</v>
      </c>
      <c r="C95" s="10">
        <v>3</v>
      </c>
      <c r="D95" s="12">
        <f>'CBA Calculation'!F95</f>
        <v>15363296.328740001</v>
      </c>
      <c r="E95" s="25" t="str">
        <f>'CBA Calculation'!G95</f>
        <v xml:space="preserve">SGA </v>
      </c>
      <c r="F95" s="52">
        <v>35</v>
      </c>
      <c r="G95" s="92"/>
      <c r="H95" s="84">
        <v>14042019</v>
      </c>
      <c r="I95" s="86" t="s">
        <v>523</v>
      </c>
      <c r="J95" s="85">
        <v>35</v>
      </c>
      <c r="L95" s="4"/>
    </row>
    <row r="96" spans="1:12" ht="14.1" customHeight="1" x14ac:dyDescent="0.25">
      <c r="A96" s="10" t="s">
        <v>83</v>
      </c>
      <c r="B96" s="11" t="s">
        <v>327</v>
      </c>
      <c r="C96" s="10">
        <v>3</v>
      </c>
      <c r="D96" s="12">
        <f>'CBA Calculation'!F96</f>
        <v>58114814.429999992</v>
      </c>
      <c r="E96" s="25" t="str">
        <f>'CBA Calculation'!G96</f>
        <v>B</v>
      </c>
      <c r="F96" s="52">
        <v>25</v>
      </c>
      <c r="G96" s="92"/>
      <c r="H96" s="84">
        <v>58219736</v>
      </c>
      <c r="I96" s="86" t="s">
        <v>557</v>
      </c>
      <c r="J96" s="85">
        <v>25</v>
      </c>
      <c r="L96" s="4"/>
    </row>
    <row r="97" spans="1:12" ht="14.1" customHeight="1" x14ac:dyDescent="0.25">
      <c r="A97" s="32" t="s">
        <v>84</v>
      </c>
      <c r="B97" s="33" t="s">
        <v>503</v>
      </c>
      <c r="C97" s="32">
        <v>3</v>
      </c>
      <c r="D97" s="97">
        <f>'CBA Calculation'!F97</f>
        <v>5460020.2799999993</v>
      </c>
      <c r="E97" s="98" t="str">
        <f>'CBA Calculation'!G97</f>
        <v>B</v>
      </c>
      <c r="F97" s="99">
        <v>45</v>
      </c>
      <c r="G97" s="92"/>
      <c r="H97" s="100">
        <v>5327530</v>
      </c>
      <c r="I97" s="101" t="s">
        <v>557</v>
      </c>
      <c r="J97" s="99">
        <v>45</v>
      </c>
      <c r="L97" s="4"/>
    </row>
    <row r="98" spans="1:12" ht="14.1" customHeight="1" x14ac:dyDescent="0.25">
      <c r="A98" s="10" t="s">
        <v>237</v>
      </c>
      <c r="B98" s="11" t="s">
        <v>238</v>
      </c>
      <c r="C98" s="10">
        <v>3</v>
      </c>
      <c r="D98" s="12">
        <f>'CBA Calculation'!F98</f>
        <v>3862590.8699999996</v>
      </c>
      <c r="E98" s="25" t="str">
        <f>'CBA Calculation'!G98</f>
        <v>B</v>
      </c>
      <c r="F98" s="52">
        <v>45</v>
      </c>
      <c r="G98" s="92"/>
      <c r="H98" s="84">
        <v>3843301</v>
      </c>
      <c r="I98" s="86" t="s">
        <v>557</v>
      </c>
      <c r="J98" s="85">
        <v>45</v>
      </c>
      <c r="L98" s="4"/>
    </row>
    <row r="99" spans="1:12" ht="14.1" customHeight="1" x14ac:dyDescent="0.25">
      <c r="A99" s="10" t="s">
        <v>85</v>
      </c>
      <c r="B99" s="11" t="s">
        <v>328</v>
      </c>
      <c r="C99" s="10">
        <v>3</v>
      </c>
      <c r="D99" s="12">
        <f>'CBA Calculation'!F99</f>
        <v>5661690.6149999993</v>
      </c>
      <c r="E99" s="25" t="str">
        <f>'CBA Calculation'!G99</f>
        <v>B</v>
      </c>
      <c r="F99" s="52">
        <v>35</v>
      </c>
      <c r="G99" s="92"/>
      <c r="H99" s="84">
        <v>5896933</v>
      </c>
      <c r="I99" s="86" t="s">
        <v>557</v>
      </c>
      <c r="J99" s="85">
        <v>35</v>
      </c>
      <c r="L99" s="4"/>
    </row>
    <row r="100" spans="1:12" ht="14.1" customHeight="1" x14ac:dyDescent="0.25">
      <c r="A100" s="10" t="s">
        <v>86</v>
      </c>
      <c r="B100" s="11" t="s">
        <v>329</v>
      </c>
      <c r="C100" s="10">
        <v>3</v>
      </c>
      <c r="D100" s="12">
        <f>'CBA Calculation'!F100</f>
        <v>2262519.3149999999</v>
      </c>
      <c r="E100" s="25" t="str">
        <f>'CBA Calculation'!G100</f>
        <v>B</v>
      </c>
      <c r="F100" s="52">
        <v>45</v>
      </c>
      <c r="G100" s="92"/>
      <c r="H100" s="84">
        <v>2251263</v>
      </c>
      <c r="I100" s="86" t="s">
        <v>557</v>
      </c>
      <c r="J100" s="85">
        <v>45</v>
      </c>
      <c r="L100" s="4"/>
    </row>
    <row r="101" spans="1:12" ht="14.1" customHeight="1" x14ac:dyDescent="0.25">
      <c r="A101" s="10" t="s">
        <v>87</v>
      </c>
      <c r="B101" s="11" t="s">
        <v>330</v>
      </c>
      <c r="C101" s="10">
        <v>3</v>
      </c>
      <c r="D101" s="12">
        <f>'CBA Calculation'!F101</f>
        <v>4348364.6549999993</v>
      </c>
      <c r="E101" s="25" t="str">
        <f>'CBA Calculation'!G101</f>
        <v>B</v>
      </c>
      <c r="F101" s="52">
        <v>45</v>
      </c>
      <c r="G101" s="92"/>
      <c r="H101" s="84">
        <v>4242730</v>
      </c>
      <c r="I101" s="86" t="s">
        <v>557</v>
      </c>
      <c r="J101" s="85">
        <v>45</v>
      </c>
      <c r="L101" s="4"/>
    </row>
    <row r="102" spans="1:12" ht="14.1" customHeight="1" x14ac:dyDescent="0.25">
      <c r="A102" s="10" t="s">
        <v>88</v>
      </c>
      <c r="B102" s="11" t="s">
        <v>331</v>
      </c>
      <c r="C102" s="10">
        <v>3</v>
      </c>
      <c r="D102" s="12">
        <f>'CBA Calculation'!F102</f>
        <v>2378417.3203199999</v>
      </c>
      <c r="E102" s="25" t="str">
        <f>'CBA Calculation'!G102</f>
        <v>F</v>
      </c>
      <c r="F102" s="52">
        <v>45</v>
      </c>
      <c r="G102" s="92"/>
      <c r="H102" s="84">
        <v>2122886</v>
      </c>
      <c r="I102" s="86" t="s">
        <v>558</v>
      </c>
      <c r="J102" s="85">
        <v>45</v>
      </c>
      <c r="L102" s="4"/>
    </row>
    <row r="103" spans="1:12" ht="14.1" customHeight="1" x14ac:dyDescent="0.25">
      <c r="A103" s="10" t="s">
        <v>89</v>
      </c>
      <c r="B103" s="11" t="s">
        <v>332</v>
      </c>
      <c r="C103" s="10">
        <v>3</v>
      </c>
      <c r="D103" s="12">
        <f>'CBA Calculation'!F103</f>
        <v>3941535.6299999994</v>
      </c>
      <c r="E103" s="25" t="str">
        <f>'CBA Calculation'!G103</f>
        <v>B</v>
      </c>
      <c r="F103" s="52">
        <v>45</v>
      </c>
      <c r="G103" s="92"/>
      <c r="H103" s="84">
        <v>3966130</v>
      </c>
      <c r="I103" s="86" t="s">
        <v>557</v>
      </c>
      <c r="J103" s="85">
        <v>45</v>
      </c>
      <c r="L103" s="4"/>
    </row>
    <row r="104" spans="1:12" ht="14.1" customHeight="1" x14ac:dyDescent="0.25">
      <c r="A104" s="10" t="s">
        <v>90</v>
      </c>
      <c r="B104" s="11" t="s">
        <v>91</v>
      </c>
      <c r="C104" s="10">
        <v>3</v>
      </c>
      <c r="D104" s="12">
        <f>'CBA Calculation'!F104</f>
        <v>3004192.2299999995</v>
      </c>
      <c r="E104" s="25" t="str">
        <f>'CBA Calculation'!G104</f>
        <v>B</v>
      </c>
      <c r="F104" s="52">
        <v>45</v>
      </c>
      <c r="G104" s="92"/>
      <c r="H104" s="84">
        <v>2932421</v>
      </c>
      <c r="I104" s="86" t="s">
        <v>557</v>
      </c>
      <c r="J104" s="85">
        <v>45</v>
      </c>
      <c r="L104" s="4"/>
    </row>
    <row r="105" spans="1:12" ht="14.1" customHeight="1" x14ac:dyDescent="0.25">
      <c r="A105" s="10" t="s">
        <v>92</v>
      </c>
      <c r="B105" s="11" t="s">
        <v>333</v>
      </c>
      <c r="C105" s="10">
        <v>3</v>
      </c>
      <c r="D105" s="12">
        <f>'CBA Calculation'!F105</f>
        <v>3796379.4599999995</v>
      </c>
      <c r="E105" s="25" t="str">
        <f>'CBA Calculation'!G105</f>
        <v>B</v>
      </c>
      <c r="F105" s="52">
        <v>45</v>
      </c>
      <c r="G105" s="92"/>
      <c r="H105" s="84">
        <v>4363932</v>
      </c>
      <c r="I105" s="86" t="s">
        <v>557</v>
      </c>
      <c r="J105" s="85">
        <v>45</v>
      </c>
      <c r="L105" s="4"/>
    </row>
    <row r="106" spans="1:12" ht="14.1" customHeight="1" x14ac:dyDescent="0.25">
      <c r="A106" s="10" t="s">
        <v>93</v>
      </c>
      <c r="B106" s="11" t="s">
        <v>334</v>
      </c>
      <c r="C106" s="10">
        <v>3</v>
      </c>
      <c r="D106" s="12">
        <f>'CBA Calculation'!F106</f>
        <v>4346187.8249999993</v>
      </c>
      <c r="E106" s="25" t="str">
        <f>'CBA Calculation'!G106</f>
        <v>B</v>
      </c>
      <c r="F106" s="52">
        <v>45</v>
      </c>
      <c r="G106" s="92"/>
      <c r="H106" s="84">
        <v>4376362</v>
      </c>
      <c r="I106" s="86" t="s">
        <v>557</v>
      </c>
      <c r="J106" s="85">
        <v>45</v>
      </c>
      <c r="L106" s="4"/>
    </row>
    <row r="107" spans="1:12" ht="14.1" customHeight="1" x14ac:dyDescent="0.25">
      <c r="A107" s="10" t="s">
        <v>94</v>
      </c>
      <c r="B107" s="11" t="s">
        <v>335</v>
      </c>
      <c r="C107" s="10">
        <v>3</v>
      </c>
      <c r="D107" s="12">
        <f>'CBA Calculation'!F107</f>
        <v>5452426.4999999991</v>
      </c>
      <c r="E107" s="25" t="str">
        <f>'CBA Calculation'!G107</f>
        <v>B</v>
      </c>
      <c r="F107" s="52">
        <v>45</v>
      </c>
      <c r="G107" s="92"/>
      <c r="H107" s="84">
        <v>5321006</v>
      </c>
      <c r="I107" s="86" t="s">
        <v>557</v>
      </c>
      <c r="J107" s="85">
        <v>45</v>
      </c>
      <c r="L107" s="4"/>
    </row>
    <row r="108" spans="1:12" ht="14.1" customHeight="1" x14ac:dyDescent="0.25">
      <c r="A108" s="10" t="s">
        <v>95</v>
      </c>
      <c r="B108" s="11" t="s">
        <v>336</v>
      </c>
      <c r="C108" s="10">
        <v>3</v>
      </c>
      <c r="D108" s="12">
        <f>'CBA Calculation'!F108</f>
        <v>4579322.6999999993</v>
      </c>
      <c r="E108" s="25" t="str">
        <f>'CBA Calculation'!G108</f>
        <v>B</v>
      </c>
      <c r="F108" s="52">
        <v>45</v>
      </c>
      <c r="G108" s="92"/>
      <c r="H108" s="84">
        <v>4535687</v>
      </c>
      <c r="I108" s="86" t="s">
        <v>557</v>
      </c>
      <c r="J108" s="85">
        <v>45</v>
      </c>
      <c r="L108" s="4"/>
    </row>
    <row r="109" spans="1:12" ht="14.1" customHeight="1" x14ac:dyDescent="0.25">
      <c r="A109" s="10" t="s">
        <v>96</v>
      </c>
      <c r="B109" s="11" t="s">
        <v>337</v>
      </c>
      <c r="C109" s="10">
        <v>3</v>
      </c>
      <c r="D109" s="12">
        <f>'CBA Calculation'!F109</f>
        <v>22055614.424999997</v>
      </c>
      <c r="E109" s="25" t="str">
        <f>'CBA Calculation'!G109</f>
        <v>B</v>
      </c>
      <c r="F109" s="52">
        <v>35</v>
      </c>
      <c r="G109" s="92"/>
      <c r="H109" s="84">
        <v>22024529</v>
      </c>
      <c r="I109" s="86" t="s">
        <v>557</v>
      </c>
      <c r="J109" s="85">
        <v>35</v>
      </c>
      <c r="L109" s="4"/>
    </row>
    <row r="110" spans="1:12" ht="14.1" customHeight="1" x14ac:dyDescent="0.25">
      <c r="A110" s="10" t="s">
        <v>97</v>
      </c>
      <c r="B110" s="11" t="s">
        <v>338</v>
      </c>
      <c r="C110" s="10">
        <v>3</v>
      </c>
      <c r="D110" s="12">
        <f>'CBA Calculation'!F110</f>
        <v>4283978.3249999993</v>
      </c>
      <c r="E110" s="25" t="str">
        <f>'CBA Calculation'!G110</f>
        <v>B</v>
      </c>
      <c r="F110" s="52">
        <v>45</v>
      </c>
      <c r="G110" s="92"/>
      <c r="H110" s="84">
        <v>4195894</v>
      </c>
      <c r="I110" s="86" t="s">
        <v>557</v>
      </c>
      <c r="J110" s="85">
        <v>45</v>
      </c>
      <c r="L110" s="4"/>
    </row>
    <row r="111" spans="1:12" ht="14.1" customHeight="1" x14ac:dyDescent="0.25">
      <c r="A111" s="10" t="s">
        <v>98</v>
      </c>
      <c r="B111" s="11" t="s">
        <v>339</v>
      </c>
      <c r="C111" s="10">
        <v>3</v>
      </c>
      <c r="D111" s="12">
        <f>'CBA Calculation'!F111</f>
        <v>3499174.8299999996</v>
      </c>
      <c r="E111" s="25" t="str">
        <f>'CBA Calculation'!G111</f>
        <v>B</v>
      </c>
      <c r="F111" s="52">
        <v>45</v>
      </c>
      <c r="G111" s="92"/>
      <c r="H111" s="84">
        <v>3553770</v>
      </c>
      <c r="I111" s="86" t="s">
        <v>557</v>
      </c>
      <c r="J111" s="85">
        <v>45</v>
      </c>
      <c r="L111" s="4"/>
    </row>
    <row r="112" spans="1:12" ht="14.1" customHeight="1" x14ac:dyDescent="0.25">
      <c r="A112" s="10" t="s">
        <v>99</v>
      </c>
      <c r="B112" s="11" t="s">
        <v>473</v>
      </c>
      <c r="C112" s="10">
        <v>3</v>
      </c>
      <c r="D112" s="12">
        <f>'CBA Calculation'!F112</f>
        <v>4767956.1749999998</v>
      </c>
      <c r="E112" s="25" t="str">
        <f>'CBA Calculation'!G112</f>
        <v>B</v>
      </c>
      <c r="F112" s="52">
        <v>45</v>
      </c>
      <c r="G112" s="92"/>
      <c r="H112" s="84">
        <v>4744235</v>
      </c>
      <c r="I112" s="86" t="s">
        <v>557</v>
      </c>
      <c r="J112" s="85">
        <v>45</v>
      </c>
      <c r="L112" s="4"/>
    </row>
    <row r="113" spans="1:12" ht="14.1" customHeight="1" x14ac:dyDescent="0.25">
      <c r="A113" s="10" t="s">
        <v>100</v>
      </c>
      <c r="B113" s="11" t="s">
        <v>474</v>
      </c>
      <c r="C113" s="10">
        <v>3</v>
      </c>
      <c r="D113" s="12">
        <f>'CBA Calculation'!F113</f>
        <v>4236959.3999999994</v>
      </c>
      <c r="E113" s="25" t="str">
        <f>'CBA Calculation'!G113</f>
        <v>B</v>
      </c>
      <c r="F113" s="52">
        <v>45</v>
      </c>
      <c r="G113" s="92"/>
      <c r="H113" s="84">
        <v>4134029</v>
      </c>
      <c r="I113" s="86" t="s">
        <v>557</v>
      </c>
      <c r="J113" s="85">
        <v>45</v>
      </c>
      <c r="L113" s="4"/>
    </row>
    <row r="114" spans="1:12" ht="14.1" customHeight="1" x14ac:dyDescent="0.25">
      <c r="A114" s="10" t="s">
        <v>101</v>
      </c>
      <c r="B114" s="11" t="s">
        <v>340</v>
      </c>
      <c r="C114" s="10">
        <v>3</v>
      </c>
      <c r="D114" s="12">
        <f>'CBA Calculation'!F114</f>
        <v>2998763.2199999997</v>
      </c>
      <c r="E114" s="25" t="str">
        <f>'CBA Calculation'!G114</f>
        <v>B</v>
      </c>
      <c r="F114" s="52">
        <v>45</v>
      </c>
      <c r="G114" s="92"/>
      <c r="H114" s="84">
        <v>2983844</v>
      </c>
      <c r="I114" s="86" t="s">
        <v>557</v>
      </c>
      <c r="J114" s="85">
        <v>45</v>
      </c>
      <c r="L114" s="4"/>
    </row>
    <row r="115" spans="1:12" ht="14.1" customHeight="1" x14ac:dyDescent="0.25">
      <c r="A115" s="10" t="s">
        <v>102</v>
      </c>
      <c r="B115" s="11" t="s">
        <v>488</v>
      </c>
      <c r="C115" s="10">
        <v>3</v>
      </c>
      <c r="D115" s="12">
        <f>'CBA Calculation'!F115</f>
        <v>2262244.9499999997</v>
      </c>
      <c r="E115" s="25" t="str">
        <f>'CBA Calculation'!G115</f>
        <v>B</v>
      </c>
      <c r="F115" s="52">
        <v>45</v>
      </c>
      <c r="G115" s="92"/>
      <c r="H115" s="84">
        <v>2537016</v>
      </c>
      <c r="I115" s="86" t="s">
        <v>557</v>
      </c>
      <c r="J115" s="85">
        <v>45</v>
      </c>
      <c r="L115" s="4"/>
    </row>
    <row r="116" spans="1:12" ht="14.1" customHeight="1" x14ac:dyDescent="0.25">
      <c r="A116" s="10" t="s">
        <v>341</v>
      </c>
      <c r="B116" s="11" t="s">
        <v>342</v>
      </c>
      <c r="C116" s="10">
        <v>3</v>
      </c>
      <c r="D116" s="12">
        <f>'CBA Calculation'!F116</f>
        <v>2609358.8849999998</v>
      </c>
      <c r="E116" s="25" t="str">
        <f>'CBA Calculation'!G116</f>
        <v>B</v>
      </c>
      <c r="F116" s="52">
        <v>45</v>
      </c>
      <c r="G116" s="92"/>
      <c r="H116" s="84">
        <v>3365384</v>
      </c>
      <c r="I116" s="86" t="s">
        <v>557</v>
      </c>
      <c r="J116" s="85">
        <v>45</v>
      </c>
      <c r="L116" s="4"/>
    </row>
    <row r="117" spans="1:12" ht="14.1" customHeight="1" x14ac:dyDescent="0.25">
      <c r="A117" s="10" t="s">
        <v>103</v>
      </c>
      <c r="B117" s="11" t="s">
        <v>343</v>
      </c>
      <c r="C117" s="10">
        <v>3</v>
      </c>
      <c r="D117" s="12">
        <f>'CBA Calculation'!F117</f>
        <v>1810943.6699999997</v>
      </c>
      <c r="E117" s="25" t="str">
        <f>'CBA Calculation'!G117</f>
        <v>B</v>
      </c>
      <c r="F117" s="52">
        <v>45</v>
      </c>
      <c r="G117" s="92"/>
      <c r="H117" s="84">
        <v>1787271</v>
      </c>
      <c r="I117" s="86" t="s">
        <v>557</v>
      </c>
      <c r="J117" s="85">
        <v>45</v>
      </c>
      <c r="L117" s="4"/>
    </row>
    <row r="118" spans="1:12" ht="14.1" customHeight="1" x14ac:dyDescent="0.25">
      <c r="A118" s="10" t="s">
        <v>104</v>
      </c>
      <c r="B118" s="11" t="s">
        <v>344</v>
      </c>
      <c r="C118" s="10">
        <v>3</v>
      </c>
      <c r="D118" s="12">
        <f>'CBA Calculation'!F118</f>
        <v>2580549.5549999997</v>
      </c>
      <c r="E118" s="25" t="str">
        <f>'CBA Calculation'!G118</f>
        <v>B</v>
      </c>
      <c r="F118" s="52">
        <v>45</v>
      </c>
      <c r="G118" s="92"/>
      <c r="H118" s="84">
        <v>2596601</v>
      </c>
      <c r="I118" s="86" t="s">
        <v>557</v>
      </c>
      <c r="J118" s="85">
        <v>45</v>
      </c>
      <c r="L118" s="4"/>
    </row>
    <row r="119" spans="1:12" ht="14.1" customHeight="1" x14ac:dyDescent="0.25">
      <c r="A119" s="10" t="s">
        <v>105</v>
      </c>
      <c r="B119" s="11" t="s">
        <v>345</v>
      </c>
      <c r="C119" s="10">
        <v>3</v>
      </c>
      <c r="D119" s="12">
        <f>'CBA Calculation'!F119</f>
        <v>77678906.624000013</v>
      </c>
      <c r="E119" s="25" t="str">
        <f>'CBA Calculation'!G119</f>
        <v>F</v>
      </c>
      <c r="F119" s="52">
        <v>25</v>
      </c>
      <c r="G119" s="92"/>
      <c r="H119" s="84">
        <v>78233907</v>
      </c>
      <c r="I119" s="86" t="s">
        <v>558</v>
      </c>
      <c r="J119" s="85">
        <v>25</v>
      </c>
      <c r="L119" s="4"/>
    </row>
    <row r="120" spans="1:12" ht="14.1" customHeight="1" x14ac:dyDescent="0.25">
      <c r="A120" s="10" t="s">
        <v>106</v>
      </c>
      <c r="B120" s="11" t="s">
        <v>475</v>
      </c>
      <c r="C120" s="10">
        <v>3</v>
      </c>
      <c r="D120" s="12">
        <f>'CBA Calculation'!F120</f>
        <v>13029091.65055446</v>
      </c>
      <c r="E120" s="25" t="str">
        <f>'CBA Calculation'!G120</f>
        <v>F</v>
      </c>
      <c r="F120" s="52">
        <v>35</v>
      </c>
      <c r="G120" s="92"/>
      <c r="H120" s="84">
        <v>12518321</v>
      </c>
      <c r="I120" s="86" t="s">
        <v>558</v>
      </c>
      <c r="J120" s="85">
        <v>35</v>
      </c>
      <c r="L120" s="4"/>
    </row>
    <row r="121" spans="1:12" ht="14.1" customHeight="1" x14ac:dyDescent="0.25">
      <c r="A121" s="32" t="s">
        <v>107</v>
      </c>
      <c r="B121" s="33" t="s">
        <v>476</v>
      </c>
      <c r="C121" s="32">
        <v>3</v>
      </c>
      <c r="D121" s="97">
        <f>'CBA Calculation'!F121</f>
        <v>6408199.5899999989</v>
      </c>
      <c r="E121" s="98" t="str">
        <f>'CBA Calculation'!G121</f>
        <v>B</v>
      </c>
      <c r="F121" s="99">
        <v>35</v>
      </c>
      <c r="G121" s="92"/>
      <c r="H121" s="100">
        <v>6395855</v>
      </c>
      <c r="I121" s="101" t="s">
        <v>557</v>
      </c>
      <c r="J121" s="99">
        <v>35</v>
      </c>
      <c r="L121" s="4"/>
    </row>
    <row r="122" spans="1:12" ht="14.1" customHeight="1" x14ac:dyDescent="0.25">
      <c r="A122" s="10" t="s">
        <v>108</v>
      </c>
      <c r="B122" s="11" t="s">
        <v>346</v>
      </c>
      <c r="C122" s="10">
        <v>3</v>
      </c>
      <c r="D122" s="12">
        <f>'CBA Calculation'!F122</f>
        <v>4995735.0544923004</v>
      </c>
      <c r="E122" s="25" t="str">
        <f>'CBA Calculation'!G122</f>
        <v>F</v>
      </c>
      <c r="F122" s="52">
        <v>45</v>
      </c>
      <c r="G122" s="92"/>
      <c r="H122" s="84">
        <v>4758832</v>
      </c>
      <c r="I122" s="86" t="s">
        <v>558</v>
      </c>
      <c r="J122" s="85">
        <v>35</v>
      </c>
      <c r="L122" s="4"/>
    </row>
    <row r="123" spans="1:12" ht="14.1" customHeight="1" x14ac:dyDescent="0.25">
      <c r="A123" s="10" t="s">
        <v>109</v>
      </c>
      <c r="B123" s="11" t="s">
        <v>347</v>
      </c>
      <c r="C123" s="10">
        <v>2</v>
      </c>
      <c r="D123" s="12">
        <f>'CBA Calculation'!F123</f>
        <v>2175870.2249999996</v>
      </c>
      <c r="E123" s="25" t="str">
        <f>'CBA Calculation'!G123</f>
        <v>B</v>
      </c>
      <c r="F123" s="52">
        <v>45</v>
      </c>
      <c r="G123" s="92"/>
      <c r="H123" s="84">
        <v>2152150</v>
      </c>
      <c r="I123" s="86" t="s">
        <v>558</v>
      </c>
      <c r="J123" s="85">
        <v>45</v>
      </c>
      <c r="L123" s="4"/>
    </row>
    <row r="124" spans="1:12" ht="14.1" customHeight="1" x14ac:dyDescent="0.25">
      <c r="A124" s="10" t="s">
        <v>110</v>
      </c>
      <c r="B124" s="11" t="s">
        <v>348</v>
      </c>
      <c r="C124" s="10">
        <v>3</v>
      </c>
      <c r="D124" s="12">
        <f>'CBA Calculation'!F124</f>
        <v>2010375.8699999999</v>
      </c>
      <c r="E124" s="25" t="str">
        <f>'CBA Calculation'!G124</f>
        <v>B</v>
      </c>
      <c r="F124" s="52">
        <v>45</v>
      </c>
      <c r="G124" s="92"/>
      <c r="H124" s="84">
        <v>2008116</v>
      </c>
      <c r="I124" s="86" t="s">
        <v>557</v>
      </c>
      <c r="J124" s="85">
        <v>45</v>
      </c>
      <c r="L124" s="4"/>
    </row>
    <row r="125" spans="1:12" ht="14.1" customHeight="1" x14ac:dyDescent="0.25">
      <c r="A125" s="10" t="s">
        <v>111</v>
      </c>
      <c r="B125" s="11" t="s">
        <v>349</v>
      </c>
      <c r="C125" s="10">
        <v>3</v>
      </c>
      <c r="D125" s="12">
        <f>'CBA Calculation'!F125</f>
        <v>10423969.832451141</v>
      </c>
      <c r="E125" s="25" t="str">
        <f>'CBA Calculation'!G125</f>
        <v>F</v>
      </c>
      <c r="F125" s="52">
        <v>35</v>
      </c>
      <c r="G125" s="92"/>
      <c r="H125" s="84">
        <v>11001446</v>
      </c>
      <c r="I125" s="86" t="s">
        <v>557</v>
      </c>
      <c r="J125" s="85">
        <v>35</v>
      </c>
      <c r="L125" s="4"/>
    </row>
    <row r="126" spans="1:12" ht="14.1" customHeight="1" x14ac:dyDescent="0.25">
      <c r="A126" s="10" t="s">
        <v>112</v>
      </c>
      <c r="B126" s="11" t="s">
        <v>350</v>
      </c>
      <c r="C126" s="10">
        <v>3</v>
      </c>
      <c r="D126" s="12">
        <f>'CBA Calculation'!F126</f>
        <v>4009938.9449999994</v>
      </c>
      <c r="E126" s="25" t="str">
        <f>'CBA Calculation'!G126</f>
        <v>B</v>
      </c>
      <c r="F126" s="52">
        <v>45</v>
      </c>
      <c r="G126" s="92"/>
      <c r="H126" s="84">
        <v>3989989</v>
      </c>
      <c r="I126" s="86" t="s">
        <v>557</v>
      </c>
      <c r="J126" s="85">
        <v>45</v>
      </c>
      <c r="L126" s="4"/>
    </row>
    <row r="127" spans="1:12" ht="14.1" customHeight="1" x14ac:dyDescent="0.25">
      <c r="A127" s="10" t="s">
        <v>113</v>
      </c>
      <c r="B127" s="11" t="s">
        <v>351</v>
      </c>
      <c r="C127" s="10">
        <v>3</v>
      </c>
      <c r="D127" s="12">
        <f>'CBA Calculation'!F127</f>
        <v>2836461.7499999995</v>
      </c>
      <c r="E127" s="25" t="str">
        <f>'CBA Calculation'!G127</f>
        <v>B</v>
      </c>
      <c r="F127" s="52">
        <v>45</v>
      </c>
      <c r="G127" s="92"/>
      <c r="H127" s="84">
        <v>2767550</v>
      </c>
      <c r="I127" s="86" t="s">
        <v>557</v>
      </c>
      <c r="J127" s="85">
        <v>45</v>
      </c>
      <c r="L127" s="4"/>
    </row>
    <row r="128" spans="1:12" ht="14.1" customHeight="1" x14ac:dyDescent="0.25">
      <c r="A128" s="10" t="s">
        <v>502</v>
      </c>
      <c r="B128" s="11" t="s">
        <v>504</v>
      </c>
      <c r="C128" s="10">
        <v>3</v>
      </c>
      <c r="D128" s="12">
        <f>'CBA Calculation'!F128</f>
        <v>4125524.9999999995</v>
      </c>
      <c r="E128" s="25" t="str">
        <f>'CBA Calculation'!G128</f>
        <v>B</v>
      </c>
      <c r="F128" s="52">
        <v>45</v>
      </c>
      <c r="G128" s="92"/>
      <c r="H128" s="84">
        <v>4145007</v>
      </c>
      <c r="I128" s="86" t="s">
        <v>557</v>
      </c>
      <c r="J128" s="85">
        <v>45</v>
      </c>
      <c r="L128" s="4"/>
    </row>
    <row r="129" spans="1:12" ht="14.1" customHeight="1" x14ac:dyDescent="0.25">
      <c r="A129" s="32" t="s">
        <v>114</v>
      </c>
      <c r="B129" s="33" t="s">
        <v>352</v>
      </c>
      <c r="C129" s="32">
        <v>3</v>
      </c>
      <c r="D129" s="97">
        <f>'CBA Calculation'!F129</f>
        <v>8840720.6849999987</v>
      </c>
      <c r="E129" s="98" t="str">
        <f>'CBA Calculation'!G129</f>
        <v>B</v>
      </c>
      <c r="F129" s="99">
        <v>35</v>
      </c>
      <c r="G129" s="92"/>
      <c r="H129" s="100">
        <v>8807766</v>
      </c>
      <c r="I129" s="101" t="s">
        <v>557</v>
      </c>
      <c r="J129" s="99">
        <v>35</v>
      </c>
      <c r="L129" s="4"/>
    </row>
    <row r="130" spans="1:12" ht="14.1" customHeight="1" x14ac:dyDescent="0.25">
      <c r="A130" s="10" t="s">
        <v>115</v>
      </c>
      <c r="B130" s="11" t="s">
        <v>353</v>
      </c>
      <c r="C130" s="10">
        <v>2</v>
      </c>
      <c r="D130" s="12">
        <f>'CBA Calculation'!F130</f>
        <v>2153176.3199999998</v>
      </c>
      <c r="E130" s="25" t="str">
        <f>'CBA Calculation'!G130</f>
        <v>B</v>
      </c>
      <c r="F130" s="52">
        <v>45</v>
      </c>
      <c r="G130" s="92"/>
      <c r="H130" s="84">
        <v>2491866</v>
      </c>
      <c r="I130" s="86" t="s">
        <v>557</v>
      </c>
      <c r="J130" s="85">
        <v>45</v>
      </c>
      <c r="L130" s="4"/>
    </row>
    <row r="131" spans="1:12" ht="14.1" customHeight="1" x14ac:dyDescent="0.25">
      <c r="A131" s="10" t="s">
        <v>116</v>
      </c>
      <c r="B131" s="11" t="s">
        <v>354</v>
      </c>
      <c r="C131" s="10">
        <v>3</v>
      </c>
      <c r="D131" s="12">
        <f>'CBA Calculation'!F131</f>
        <v>2155696.86</v>
      </c>
      <c r="E131" s="25" t="str">
        <f>'CBA Calculation'!G131</f>
        <v>B</v>
      </c>
      <c r="F131" s="52">
        <v>45</v>
      </c>
      <c r="G131" s="92"/>
      <c r="H131" s="84">
        <v>2144972</v>
      </c>
      <c r="I131" s="86" t="s">
        <v>557</v>
      </c>
      <c r="J131" s="85">
        <v>45</v>
      </c>
      <c r="L131" s="4"/>
    </row>
    <row r="132" spans="1:12" ht="14.1" customHeight="1" x14ac:dyDescent="0.25">
      <c r="A132" s="10" t="s">
        <v>117</v>
      </c>
      <c r="B132" s="11" t="s">
        <v>355</v>
      </c>
      <c r="C132" s="10">
        <v>2</v>
      </c>
      <c r="D132" s="12">
        <f>'CBA Calculation'!F132</f>
        <v>2198382.8611371005</v>
      </c>
      <c r="E132" s="25" t="str">
        <f>'CBA Calculation'!G132</f>
        <v>F</v>
      </c>
      <c r="F132" s="52">
        <v>45</v>
      </c>
      <c r="G132" s="92"/>
      <c r="H132" s="84">
        <v>2213228</v>
      </c>
      <c r="I132" s="86" t="s">
        <v>557</v>
      </c>
      <c r="J132" s="85">
        <v>45</v>
      </c>
      <c r="L132" s="4"/>
    </row>
    <row r="133" spans="1:12" ht="14.1" customHeight="1" x14ac:dyDescent="0.25">
      <c r="A133" s="10" t="s">
        <v>477</v>
      </c>
      <c r="B133" s="11" t="s">
        <v>478</v>
      </c>
      <c r="C133" s="10">
        <v>3</v>
      </c>
      <c r="D133" s="12">
        <f>'CBA Calculation'!F133</f>
        <v>4707513.4649999999</v>
      </c>
      <c r="E133" s="25" t="str">
        <f>'CBA Calculation'!G133</f>
        <v>B</v>
      </c>
      <c r="F133" s="52">
        <v>45</v>
      </c>
      <c r="G133" s="92"/>
      <c r="H133" s="84">
        <v>4684093</v>
      </c>
      <c r="I133" s="86" t="s">
        <v>557</v>
      </c>
      <c r="J133" s="85">
        <v>45</v>
      </c>
      <c r="L133" s="4"/>
    </row>
    <row r="134" spans="1:12" ht="14.1" customHeight="1" x14ac:dyDescent="0.25">
      <c r="A134" s="10" t="s">
        <v>118</v>
      </c>
      <c r="B134" s="11" t="s">
        <v>356</v>
      </c>
      <c r="C134" s="10">
        <v>3</v>
      </c>
      <c r="D134" s="12">
        <f>'CBA Calculation'!F134</f>
        <v>3370269.51</v>
      </c>
      <c r="E134" s="25" t="str">
        <f>'CBA Calculation'!G134</f>
        <v>B</v>
      </c>
      <c r="F134" s="52">
        <v>45</v>
      </c>
      <c r="G134" s="92"/>
      <c r="H134" s="84">
        <v>3288319</v>
      </c>
      <c r="I134" s="86" t="s">
        <v>557</v>
      </c>
      <c r="J134" s="85">
        <v>45</v>
      </c>
      <c r="L134" s="4"/>
    </row>
    <row r="135" spans="1:12" ht="14.1" customHeight="1" x14ac:dyDescent="0.25">
      <c r="A135" s="10" t="s">
        <v>119</v>
      </c>
      <c r="B135" s="11" t="s">
        <v>357</v>
      </c>
      <c r="C135" s="10">
        <v>3</v>
      </c>
      <c r="D135" s="12">
        <f>'CBA Calculation'!F135</f>
        <v>6592559.0062743006</v>
      </c>
      <c r="E135" s="25" t="str">
        <f>'CBA Calculation'!G135</f>
        <v>F</v>
      </c>
      <c r="F135" s="52">
        <v>35</v>
      </c>
      <c r="G135" s="92"/>
      <c r="H135" s="84">
        <v>6045476</v>
      </c>
      <c r="I135" s="86" t="s">
        <v>558</v>
      </c>
      <c r="J135" s="85">
        <v>35</v>
      </c>
      <c r="L135" s="4"/>
    </row>
    <row r="136" spans="1:12" ht="14.1" customHeight="1" x14ac:dyDescent="0.25">
      <c r="A136" s="10" t="s">
        <v>120</v>
      </c>
      <c r="B136" s="11" t="s">
        <v>358</v>
      </c>
      <c r="C136" s="10">
        <v>3</v>
      </c>
      <c r="D136" s="12">
        <f>'CBA Calculation'!F136</f>
        <v>6474971.9200609997</v>
      </c>
      <c r="E136" s="25" t="str">
        <f>'CBA Calculation'!G136</f>
        <v>SGA</v>
      </c>
      <c r="F136" s="52">
        <v>35</v>
      </c>
      <c r="G136" s="92"/>
      <c r="H136" s="84">
        <v>6528508</v>
      </c>
      <c r="I136" s="86" t="s">
        <v>523</v>
      </c>
      <c r="J136" s="85">
        <v>35</v>
      </c>
      <c r="L136" s="4"/>
    </row>
    <row r="137" spans="1:12" ht="14.1" customHeight="1" x14ac:dyDescent="0.25">
      <c r="A137" s="10" t="s">
        <v>121</v>
      </c>
      <c r="B137" s="11" t="s">
        <v>359</v>
      </c>
      <c r="C137" s="10">
        <v>2</v>
      </c>
      <c r="D137" s="12">
        <f>'CBA Calculation'!F137</f>
        <v>1819479.1349999998</v>
      </c>
      <c r="E137" s="25" t="str">
        <f>'CBA Calculation'!G137</f>
        <v>B</v>
      </c>
      <c r="F137" s="52">
        <v>45</v>
      </c>
      <c r="G137" s="92"/>
      <c r="H137" s="84">
        <v>1780939</v>
      </c>
      <c r="I137" s="86" t="s">
        <v>557</v>
      </c>
      <c r="J137" s="85">
        <v>45</v>
      </c>
      <c r="L137" s="4"/>
    </row>
    <row r="138" spans="1:12" ht="14.1" customHeight="1" x14ac:dyDescent="0.25">
      <c r="A138" s="10" t="s">
        <v>122</v>
      </c>
      <c r="B138" s="11" t="s">
        <v>360</v>
      </c>
      <c r="C138" s="10">
        <v>3</v>
      </c>
      <c r="D138" s="12">
        <f>'CBA Calculation'!F138</f>
        <v>10146548.34</v>
      </c>
      <c r="E138" s="25" t="str">
        <f>'CBA Calculation'!G138</f>
        <v>B</v>
      </c>
      <c r="F138" s="52">
        <v>35</v>
      </c>
      <c r="G138" s="92"/>
      <c r="H138" s="84">
        <v>10082323</v>
      </c>
      <c r="I138" s="86" t="s">
        <v>557</v>
      </c>
      <c r="J138" s="85">
        <v>35</v>
      </c>
      <c r="L138" s="4"/>
    </row>
    <row r="139" spans="1:12" ht="14.1" customHeight="1" x14ac:dyDescent="0.25">
      <c r="A139" s="10" t="s">
        <v>123</v>
      </c>
      <c r="B139" s="11" t="s">
        <v>361</v>
      </c>
      <c r="C139" s="10">
        <v>3</v>
      </c>
      <c r="D139" s="12">
        <f>'CBA Calculation'!F139</f>
        <v>4780414.1549999993</v>
      </c>
      <c r="E139" s="25" t="str">
        <f>'CBA Calculation'!G139</f>
        <v>B</v>
      </c>
      <c r="F139" s="52">
        <v>45</v>
      </c>
      <c r="G139" s="92"/>
      <c r="H139" s="84">
        <v>4756631</v>
      </c>
      <c r="I139" s="86" t="s">
        <v>557</v>
      </c>
      <c r="J139" s="85">
        <v>45</v>
      </c>
      <c r="L139" s="4"/>
    </row>
    <row r="140" spans="1:12" ht="14.1" customHeight="1" x14ac:dyDescent="0.25">
      <c r="A140" s="10" t="s">
        <v>124</v>
      </c>
      <c r="B140" s="11" t="s">
        <v>362</v>
      </c>
      <c r="C140" s="10">
        <v>3</v>
      </c>
      <c r="D140" s="12">
        <f>'CBA Calculation'!F140</f>
        <v>2486486.5799999996</v>
      </c>
      <c r="E140" s="25" t="str">
        <f>'CBA Calculation'!G140</f>
        <v>B</v>
      </c>
      <c r="F140" s="52">
        <v>45</v>
      </c>
      <c r="G140" s="92"/>
      <c r="H140" s="84">
        <v>2433383</v>
      </c>
      <c r="I140" s="86" t="s">
        <v>557</v>
      </c>
      <c r="J140" s="85">
        <v>45</v>
      </c>
      <c r="L140" s="4"/>
    </row>
    <row r="141" spans="1:12" ht="14.1" customHeight="1" x14ac:dyDescent="0.25">
      <c r="A141" s="10" t="s">
        <v>125</v>
      </c>
      <c r="B141" s="11" t="s">
        <v>363</v>
      </c>
      <c r="C141" s="10">
        <v>3</v>
      </c>
      <c r="D141" s="12">
        <f>'CBA Calculation'!F141</f>
        <v>3153664.8749999995</v>
      </c>
      <c r="E141" s="25" t="str">
        <f>'CBA Calculation'!G141</f>
        <v>B</v>
      </c>
      <c r="F141" s="52">
        <v>45</v>
      </c>
      <c r="G141" s="92"/>
      <c r="H141" s="84">
        <v>3076973</v>
      </c>
      <c r="I141" s="86" t="s">
        <v>557</v>
      </c>
      <c r="J141" s="85">
        <v>45</v>
      </c>
      <c r="L141" s="4"/>
    </row>
    <row r="142" spans="1:12" ht="14.1" customHeight="1" x14ac:dyDescent="0.25">
      <c r="A142" s="10" t="s">
        <v>489</v>
      </c>
      <c r="B142" s="11" t="s">
        <v>490</v>
      </c>
      <c r="C142" s="10">
        <v>3</v>
      </c>
      <c r="D142" s="12">
        <f>'CBA Calculation'!F142</f>
        <v>6067728.7049999991</v>
      </c>
      <c r="E142" s="25" t="str">
        <f>'CBA Calculation'!G142</f>
        <v>B</v>
      </c>
      <c r="F142" s="52">
        <v>45</v>
      </c>
      <c r="G142" s="92"/>
      <c r="H142" s="84">
        <v>6243839</v>
      </c>
      <c r="I142" s="86" t="s">
        <v>557</v>
      </c>
      <c r="J142" s="85">
        <v>35</v>
      </c>
      <c r="L142" s="4"/>
    </row>
    <row r="143" spans="1:12" ht="14.1" customHeight="1" x14ac:dyDescent="0.25">
      <c r="A143" s="10" t="s">
        <v>239</v>
      </c>
      <c r="B143" s="11" t="s">
        <v>240</v>
      </c>
      <c r="C143" s="10">
        <v>3</v>
      </c>
      <c r="D143" s="12">
        <f>'CBA Calculation'!F143</f>
        <v>3882461.7299999995</v>
      </c>
      <c r="E143" s="25" t="str">
        <f>'CBA Calculation'!G143</f>
        <v>B</v>
      </c>
      <c r="F143" s="52">
        <v>45</v>
      </c>
      <c r="G143" s="92"/>
      <c r="H143" s="84">
        <v>3794996</v>
      </c>
      <c r="I143" s="86" t="s">
        <v>557</v>
      </c>
      <c r="J143" s="85">
        <v>45</v>
      </c>
      <c r="L143" s="4"/>
    </row>
    <row r="144" spans="1:12" ht="14.1" customHeight="1" x14ac:dyDescent="0.25">
      <c r="A144" s="10" t="s">
        <v>126</v>
      </c>
      <c r="B144" s="11" t="s">
        <v>364</v>
      </c>
      <c r="C144" s="10">
        <v>3</v>
      </c>
      <c r="D144" s="12">
        <f>'CBA Calculation'!F144</f>
        <v>3369648.4199999995</v>
      </c>
      <c r="E144" s="25" t="str">
        <f>'CBA Calculation'!G144</f>
        <v>B</v>
      </c>
      <c r="F144" s="52">
        <v>45</v>
      </c>
      <c r="G144" s="92"/>
      <c r="H144" s="84">
        <v>3408317</v>
      </c>
      <c r="I144" s="86" t="s">
        <v>557</v>
      </c>
      <c r="J144" s="85">
        <v>45</v>
      </c>
      <c r="L144" s="4"/>
    </row>
    <row r="145" spans="1:12" ht="14.1" customHeight="1" x14ac:dyDescent="0.25">
      <c r="A145" s="10" t="s">
        <v>127</v>
      </c>
      <c r="B145" s="11" t="s">
        <v>365</v>
      </c>
      <c r="C145" s="10">
        <v>3</v>
      </c>
      <c r="D145" s="12">
        <f>'CBA Calculation'!F145</f>
        <v>9712426.5299999993</v>
      </c>
      <c r="E145" s="25" t="str">
        <f>'CBA Calculation'!G145</f>
        <v>B</v>
      </c>
      <c r="F145" s="52">
        <v>35</v>
      </c>
      <c r="G145" s="92"/>
      <c r="H145" s="84">
        <v>9507523</v>
      </c>
      <c r="I145" s="86" t="s">
        <v>557</v>
      </c>
      <c r="J145" s="85">
        <v>35</v>
      </c>
      <c r="L145" s="4"/>
    </row>
    <row r="146" spans="1:12" ht="14.1" customHeight="1" x14ac:dyDescent="0.25">
      <c r="A146" s="10" t="s">
        <v>128</v>
      </c>
      <c r="B146" s="11" t="s">
        <v>366</v>
      </c>
      <c r="C146" s="10">
        <v>3</v>
      </c>
      <c r="D146" s="12">
        <f>'CBA Calculation'!F146</f>
        <v>11001196.319999998</v>
      </c>
      <c r="E146" s="25" t="str">
        <f>'CBA Calculation'!G146</f>
        <v>B</v>
      </c>
      <c r="F146" s="52">
        <v>35</v>
      </c>
      <c r="G146" s="92"/>
      <c r="H146" s="84">
        <v>10864968</v>
      </c>
      <c r="I146" s="86" t="s">
        <v>557</v>
      </c>
      <c r="J146" s="85">
        <v>35</v>
      </c>
      <c r="L146" s="4"/>
    </row>
    <row r="147" spans="1:12" ht="14.1" customHeight="1" x14ac:dyDescent="0.25">
      <c r="A147" s="10" t="s">
        <v>129</v>
      </c>
      <c r="B147" s="11" t="s">
        <v>367</v>
      </c>
      <c r="C147" s="10">
        <v>3</v>
      </c>
      <c r="D147" s="12">
        <f>'CBA Calculation'!F147</f>
        <v>2913166.3649999998</v>
      </c>
      <c r="E147" s="25" t="str">
        <f>'CBA Calculation'!G147</f>
        <v>B</v>
      </c>
      <c r="F147" s="52">
        <v>45</v>
      </c>
      <c r="G147" s="92"/>
      <c r="H147" s="84">
        <v>2898673</v>
      </c>
      <c r="I147" s="86" t="s">
        <v>557</v>
      </c>
      <c r="J147" s="85">
        <v>45</v>
      </c>
      <c r="L147" s="4"/>
    </row>
    <row r="148" spans="1:12" ht="14.1" customHeight="1" x14ac:dyDescent="0.25">
      <c r="A148" s="10" t="s">
        <v>130</v>
      </c>
      <c r="B148" s="11" t="s">
        <v>479</v>
      </c>
      <c r="C148" s="10">
        <v>2</v>
      </c>
      <c r="D148" s="12">
        <f>'CBA Calculation'!F148</f>
        <v>2100545.4749999996</v>
      </c>
      <c r="E148" s="25" t="str">
        <f>'CBA Calculation'!G148</f>
        <v>B</v>
      </c>
      <c r="F148" s="52">
        <v>45</v>
      </c>
      <c r="G148" s="92"/>
      <c r="H148" s="84">
        <v>2058067</v>
      </c>
      <c r="I148" s="86" t="s">
        <v>557</v>
      </c>
      <c r="J148" s="85">
        <v>45</v>
      </c>
      <c r="L148" s="4"/>
    </row>
    <row r="149" spans="1:12" ht="14.1" customHeight="1" x14ac:dyDescent="0.25">
      <c r="A149" s="10" t="s">
        <v>131</v>
      </c>
      <c r="B149" s="11" t="s">
        <v>368</v>
      </c>
      <c r="C149" s="10">
        <v>3</v>
      </c>
      <c r="D149" s="12">
        <f>'CBA Calculation'!F149</f>
        <v>6197044.0649999995</v>
      </c>
      <c r="E149" s="25" t="str">
        <f>'CBA Calculation'!G149</f>
        <v>B</v>
      </c>
      <c r="F149" s="52">
        <v>35</v>
      </c>
      <c r="G149" s="92"/>
      <c r="H149" s="84">
        <v>6433938</v>
      </c>
      <c r="I149" s="86" t="s">
        <v>557</v>
      </c>
      <c r="J149" s="85">
        <v>35</v>
      </c>
      <c r="L149" s="4"/>
    </row>
    <row r="150" spans="1:12" ht="14.1" customHeight="1" x14ac:dyDescent="0.25">
      <c r="A150" s="32" t="s">
        <v>132</v>
      </c>
      <c r="B150" s="33" t="s">
        <v>369</v>
      </c>
      <c r="C150" s="32">
        <v>3</v>
      </c>
      <c r="D150" s="97">
        <f>'CBA Calculation'!F150</f>
        <v>4218541.7699999996</v>
      </c>
      <c r="E150" s="98" t="str">
        <f>'CBA Calculation'!G150</f>
        <v>B</v>
      </c>
      <c r="F150" s="99">
        <v>45</v>
      </c>
      <c r="G150" s="92"/>
      <c r="H150" s="100">
        <v>4221377</v>
      </c>
      <c r="I150" s="101" t="s">
        <v>557</v>
      </c>
      <c r="J150" s="99">
        <v>45</v>
      </c>
      <c r="L150" s="4"/>
    </row>
    <row r="151" spans="1:12" ht="14.1" customHeight="1" x14ac:dyDescent="0.25">
      <c r="A151" s="10" t="s">
        <v>133</v>
      </c>
      <c r="B151" s="11" t="s">
        <v>370</v>
      </c>
      <c r="C151" s="10">
        <v>3</v>
      </c>
      <c r="D151" s="12">
        <f>'CBA Calculation'!F151</f>
        <v>3970342.7996565006</v>
      </c>
      <c r="E151" s="25" t="str">
        <f>'CBA Calculation'!G151</f>
        <v>F</v>
      </c>
      <c r="F151" s="52">
        <v>45</v>
      </c>
      <c r="G151" s="92"/>
      <c r="H151" s="84">
        <v>4575309</v>
      </c>
      <c r="I151" s="86" t="s">
        <v>557</v>
      </c>
      <c r="J151" s="85">
        <v>45</v>
      </c>
      <c r="L151" s="4"/>
    </row>
    <row r="152" spans="1:12" ht="14.1" customHeight="1" x14ac:dyDescent="0.25">
      <c r="A152" s="10" t="s">
        <v>371</v>
      </c>
      <c r="B152" s="11" t="s">
        <v>372</v>
      </c>
      <c r="C152" s="10">
        <v>3</v>
      </c>
      <c r="D152" s="12">
        <f>'CBA Calculation'!F152</f>
        <v>2195121</v>
      </c>
      <c r="E152" s="25" t="str">
        <f>'CBA Calculation'!G152</f>
        <v>B</v>
      </c>
      <c r="F152" s="52">
        <v>45</v>
      </c>
      <c r="G152" s="92"/>
      <c r="H152" s="84">
        <v>2184779</v>
      </c>
      <c r="I152" s="86" t="s">
        <v>557</v>
      </c>
      <c r="J152" s="85">
        <v>45</v>
      </c>
      <c r="L152" s="4"/>
    </row>
    <row r="153" spans="1:12" ht="14.1" customHeight="1" x14ac:dyDescent="0.25">
      <c r="A153" s="10" t="s">
        <v>134</v>
      </c>
      <c r="B153" s="11" t="s">
        <v>373</v>
      </c>
      <c r="C153" s="10">
        <v>2</v>
      </c>
      <c r="D153" s="12">
        <f>'CBA Calculation'!F153</f>
        <v>3218229.09</v>
      </c>
      <c r="E153" s="25" t="str">
        <f>'CBA Calculation'!G153</f>
        <v>B</v>
      </c>
      <c r="F153" s="52">
        <v>45</v>
      </c>
      <c r="G153" s="92"/>
      <c r="H153" s="84">
        <v>3141728</v>
      </c>
      <c r="I153" s="86" t="s">
        <v>557</v>
      </c>
      <c r="J153" s="85">
        <v>45</v>
      </c>
      <c r="L153" s="4"/>
    </row>
    <row r="154" spans="1:12" ht="14.1" customHeight="1" x14ac:dyDescent="0.25">
      <c r="A154" s="10" t="s">
        <v>135</v>
      </c>
      <c r="B154" s="11" t="s">
        <v>374</v>
      </c>
      <c r="C154" s="10">
        <v>3</v>
      </c>
      <c r="D154" s="12">
        <f>'CBA Calculation'!F154</f>
        <v>2749796.5799999996</v>
      </c>
      <c r="E154" s="25" t="str">
        <f>'CBA Calculation'!G154</f>
        <v>B</v>
      </c>
      <c r="F154" s="52">
        <v>45</v>
      </c>
      <c r="G154" s="92"/>
      <c r="H154" s="84">
        <v>2894602</v>
      </c>
      <c r="I154" s="86" t="s">
        <v>557</v>
      </c>
      <c r="J154" s="85">
        <v>45</v>
      </c>
      <c r="L154" s="4"/>
    </row>
    <row r="155" spans="1:12" ht="14.1" customHeight="1" x14ac:dyDescent="0.25">
      <c r="A155" s="10" t="s">
        <v>136</v>
      </c>
      <c r="B155" s="11" t="s">
        <v>375</v>
      </c>
      <c r="C155" s="10">
        <v>3</v>
      </c>
      <c r="D155" s="12">
        <f>'CBA Calculation'!F155</f>
        <v>3588727.3649999998</v>
      </c>
      <c r="E155" s="25" t="str">
        <f>'CBA Calculation'!G155</f>
        <v>B</v>
      </c>
      <c r="F155" s="52">
        <v>45</v>
      </c>
      <c r="G155" s="92"/>
      <c r="H155" s="84">
        <v>3683108</v>
      </c>
      <c r="I155" s="86" t="s">
        <v>557</v>
      </c>
      <c r="J155" s="85">
        <v>45</v>
      </c>
      <c r="L155" s="4"/>
    </row>
    <row r="156" spans="1:12" ht="14.1" customHeight="1" x14ac:dyDescent="0.25">
      <c r="A156" s="10" t="s">
        <v>137</v>
      </c>
      <c r="B156" s="11" t="s">
        <v>376</v>
      </c>
      <c r="C156" s="10">
        <v>4</v>
      </c>
      <c r="D156" s="12">
        <f>'CBA Calculation'!F156</f>
        <v>282223142.11490357</v>
      </c>
      <c r="E156" s="25" t="str">
        <f>'CBA Calculation'!G156</f>
        <v>F</v>
      </c>
      <c r="F156" s="52">
        <v>20</v>
      </c>
      <c r="G156" s="92"/>
      <c r="H156" s="84">
        <v>271114926</v>
      </c>
      <c r="I156" s="86" t="s">
        <v>558</v>
      </c>
      <c r="J156" s="85">
        <v>20</v>
      </c>
      <c r="L156" s="4"/>
    </row>
    <row r="157" spans="1:12" ht="14.1" customHeight="1" x14ac:dyDescent="0.25">
      <c r="A157" s="10" t="s">
        <v>138</v>
      </c>
      <c r="B157" s="11" t="s">
        <v>377</v>
      </c>
      <c r="C157" s="10">
        <v>3</v>
      </c>
      <c r="D157" s="12">
        <f>'CBA Calculation'!F157</f>
        <v>15383141.039999999</v>
      </c>
      <c r="E157" s="25" t="str">
        <f>'CBA Calculation'!G157</f>
        <v>B</v>
      </c>
      <c r="F157" s="52">
        <v>35</v>
      </c>
      <c r="G157" s="92"/>
      <c r="H157" s="84">
        <v>15010409</v>
      </c>
      <c r="I157" s="86" t="s">
        <v>557</v>
      </c>
      <c r="J157" s="85">
        <v>35</v>
      </c>
      <c r="L157" s="4"/>
    </row>
    <row r="158" spans="1:12" ht="14.1" customHeight="1" x14ac:dyDescent="0.25">
      <c r="A158" s="10" t="s">
        <v>139</v>
      </c>
      <c r="B158" s="11" t="s">
        <v>378</v>
      </c>
      <c r="C158" s="10">
        <v>3</v>
      </c>
      <c r="D158" s="12">
        <f>'CBA Calculation'!F158</f>
        <v>5418937.8899999997</v>
      </c>
      <c r="E158" s="25" t="str">
        <f>'CBA Calculation'!G158</f>
        <v>B</v>
      </c>
      <c r="F158" s="52">
        <v>35</v>
      </c>
      <c r="G158" s="92"/>
      <c r="H158" s="84">
        <v>5287299</v>
      </c>
      <c r="I158" s="86" t="s">
        <v>557</v>
      </c>
      <c r="J158" s="85">
        <v>35</v>
      </c>
      <c r="L158" s="4"/>
    </row>
    <row r="159" spans="1:12" ht="14.1" customHeight="1" x14ac:dyDescent="0.25">
      <c r="A159" s="10" t="s">
        <v>140</v>
      </c>
      <c r="B159" s="11" t="s">
        <v>379</v>
      </c>
      <c r="C159" s="10">
        <v>3</v>
      </c>
      <c r="D159" s="12">
        <f>'CBA Calculation'!F159</f>
        <v>18990684.014999997</v>
      </c>
      <c r="E159" s="25" t="str">
        <f>'CBA Calculation'!G159</f>
        <v>B</v>
      </c>
      <c r="F159" s="52">
        <v>35</v>
      </c>
      <c r="G159" s="92"/>
      <c r="H159" s="84">
        <v>18529650</v>
      </c>
      <c r="I159" s="86" t="s">
        <v>557</v>
      </c>
      <c r="J159" s="85">
        <v>35</v>
      </c>
      <c r="L159" s="4"/>
    </row>
    <row r="160" spans="1:12" ht="14.1" customHeight="1" x14ac:dyDescent="0.25">
      <c r="A160" s="10" t="s">
        <v>141</v>
      </c>
      <c r="B160" s="11" t="s">
        <v>480</v>
      </c>
      <c r="C160" s="10">
        <v>3</v>
      </c>
      <c r="D160" s="12">
        <f>'CBA Calculation'!F160</f>
        <v>6056718.6432000007</v>
      </c>
      <c r="E160" s="25" t="str">
        <f>'CBA Calculation'!G160</f>
        <v>F</v>
      </c>
      <c r="F160" s="52">
        <v>35</v>
      </c>
      <c r="G160" s="92"/>
      <c r="H160" s="84">
        <v>5976023</v>
      </c>
      <c r="I160" s="86" t="s">
        <v>557</v>
      </c>
      <c r="J160" s="85">
        <v>35</v>
      </c>
      <c r="L160" s="4"/>
    </row>
    <row r="161" spans="1:12" ht="14.1" customHeight="1" x14ac:dyDescent="0.25">
      <c r="A161" s="10" t="s">
        <v>142</v>
      </c>
      <c r="B161" s="11" t="s">
        <v>380</v>
      </c>
      <c r="C161" s="10">
        <v>3</v>
      </c>
      <c r="D161" s="12">
        <f>'CBA Calculation'!F161</f>
        <v>32631507.460263565</v>
      </c>
      <c r="E161" s="25" t="str">
        <f>'CBA Calculation'!G161</f>
        <v>F</v>
      </c>
      <c r="F161" s="52">
        <v>25</v>
      </c>
      <c r="G161" s="92"/>
      <c r="H161" s="84">
        <v>32561780</v>
      </c>
      <c r="I161" s="86" t="s">
        <v>558</v>
      </c>
      <c r="J161" s="85">
        <v>25</v>
      </c>
      <c r="L161" s="4"/>
    </row>
    <row r="162" spans="1:12" ht="14.1" customHeight="1" x14ac:dyDescent="0.25">
      <c r="A162" s="10" t="s">
        <v>143</v>
      </c>
      <c r="B162" s="11" t="s">
        <v>381</v>
      </c>
      <c r="C162" s="10">
        <v>2</v>
      </c>
      <c r="D162" s="12">
        <f>'CBA Calculation'!F162</f>
        <v>2442728.1185850003</v>
      </c>
      <c r="E162" s="25" t="str">
        <f>'CBA Calculation'!G162</f>
        <v>F</v>
      </c>
      <c r="F162" s="52">
        <v>45</v>
      </c>
      <c r="G162" s="92"/>
      <c r="H162" s="84">
        <v>2363408</v>
      </c>
      <c r="I162" s="86" t="s">
        <v>557</v>
      </c>
      <c r="J162" s="85">
        <v>45</v>
      </c>
      <c r="L162" s="4"/>
    </row>
    <row r="163" spans="1:12" ht="14.1" customHeight="1" x14ac:dyDescent="0.25">
      <c r="A163" s="10" t="s">
        <v>144</v>
      </c>
      <c r="B163" s="11" t="s">
        <v>382</v>
      </c>
      <c r="C163" s="10">
        <v>3</v>
      </c>
      <c r="D163" s="12">
        <f>'CBA Calculation'!F163</f>
        <v>2863224.5063500004</v>
      </c>
      <c r="E163" s="25" t="str">
        <f>'CBA Calculation'!G163</f>
        <v>F</v>
      </c>
      <c r="F163" s="52">
        <v>45</v>
      </c>
      <c r="G163" s="92"/>
      <c r="H163" s="84">
        <v>2877479</v>
      </c>
      <c r="I163" s="86" t="s">
        <v>557</v>
      </c>
      <c r="J163" s="85">
        <v>45</v>
      </c>
      <c r="L163" s="4"/>
    </row>
    <row r="164" spans="1:12" ht="14.1" customHeight="1" x14ac:dyDescent="0.25">
      <c r="A164" s="10" t="s">
        <v>145</v>
      </c>
      <c r="B164" s="11" t="s">
        <v>383</v>
      </c>
      <c r="C164" s="10">
        <v>3</v>
      </c>
      <c r="D164" s="12">
        <f>'CBA Calculation'!F164</f>
        <v>5836338.5099999998</v>
      </c>
      <c r="E164" s="25" t="str">
        <f>'CBA Calculation'!G164</f>
        <v>B</v>
      </c>
      <c r="F164" s="52">
        <v>35</v>
      </c>
      <c r="G164" s="92"/>
      <c r="H164" s="84">
        <v>5694664</v>
      </c>
      <c r="I164" s="86" t="s">
        <v>557</v>
      </c>
      <c r="J164" s="85">
        <v>35</v>
      </c>
      <c r="L164" s="4"/>
    </row>
    <row r="165" spans="1:12" ht="14.1" customHeight="1" x14ac:dyDescent="0.25">
      <c r="A165" s="10" t="s">
        <v>146</v>
      </c>
      <c r="B165" s="11" t="s">
        <v>384</v>
      </c>
      <c r="C165" s="10">
        <v>3</v>
      </c>
      <c r="D165" s="12">
        <f>'CBA Calculation'!F165</f>
        <v>5098820.2649999997</v>
      </c>
      <c r="E165" s="25" t="str">
        <f>'CBA Calculation'!G165</f>
        <v>B</v>
      </c>
      <c r="F165" s="52">
        <v>45</v>
      </c>
      <c r="G165" s="92"/>
      <c r="H165" s="84">
        <v>5073228</v>
      </c>
      <c r="I165" s="86" t="s">
        <v>557</v>
      </c>
      <c r="J165" s="85">
        <v>45</v>
      </c>
      <c r="L165" s="4"/>
    </row>
    <row r="166" spans="1:12" ht="14.1" customHeight="1" x14ac:dyDescent="0.25">
      <c r="A166" s="10" t="s">
        <v>147</v>
      </c>
      <c r="B166" s="11" t="s">
        <v>385</v>
      </c>
      <c r="C166" s="10">
        <v>2</v>
      </c>
      <c r="D166" s="12">
        <f>'CBA Calculation'!F166</f>
        <v>2740841.0249999999</v>
      </c>
      <c r="E166" s="25" t="str">
        <f>'CBA Calculation'!G166</f>
        <v>B</v>
      </c>
      <c r="F166" s="52">
        <v>45</v>
      </c>
      <c r="G166" s="92"/>
      <c r="H166" s="84">
        <v>2719822</v>
      </c>
      <c r="I166" s="86" t="s">
        <v>557</v>
      </c>
      <c r="J166" s="85">
        <v>45</v>
      </c>
      <c r="L166" s="4"/>
    </row>
    <row r="167" spans="1:12" ht="14.1" customHeight="1" x14ac:dyDescent="0.25">
      <c r="A167" s="32" t="s">
        <v>148</v>
      </c>
      <c r="B167" s="33" t="s">
        <v>386</v>
      </c>
      <c r="C167" s="32">
        <v>3</v>
      </c>
      <c r="D167" s="97">
        <f>'CBA Calculation'!F167</f>
        <v>2720895.7949999999</v>
      </c>
      <c r="E167" s="98" t="str">
        <f>'CBA Calculation'!G167</f>
        <v>B</v>
      </c>
      <c r="F167" s="99">
        <v>45</v>
      </c>
      <c r="G167" s="92"/>
      <c r="H167" s="100">
        <v>2654771</v>
      </c>
      <c r="I167" s="101" t="s">
        <v>557</v>
      </c>
      <c r="J167" s="99">
        <v>45</v>
      </c>
      <c r="L167" s="4"/>
    </row>
    <row r="168" spans="1:12" ht="14.1" customHeight="1" x14ac:dyDescent="0.25">
      <c r="A168" s="10" t="s">
        <v>149</v>
      </c>
      <c r="B168" s="11" t="s">
        <v>387</v>
      </c>
      <c r="C168" s="10">
        <v>2</v>
      </c>
      <c r="D168" s="12">
        <f>'CBA Calculation'!F168</f>
        <v>2131876.3499999996</v>
      </c>
      <c r="E168" s="25" t="str">
        <f>'CBA Calculation'!G168</f>
        <v>B</v>
      </c>
      <c r="F168" s="52">
        <v>45</v>
      </c>
      <c r="G168" s="92"/>
      <c r="H168" s="84">
        <v>2112405</v>
      </c>
      <c r="I168" s="86" t="s">
        <v>557</v>
      </c>
      <c r="J168" s="85">
        <v>45</v>
      </c>
      <c r="L168" s="4"/>
    </row>
    <row r="169" spans="1:12" ht="14.1" customHeight="1" x14ac:dyDescent="0.25">
      <c r="A169" s="10" t="s">
        <v>150</v>
      </c>
      <c r="B169" s="11" t="s">
        <v>388</v>
      </c>
      <c r="C169" s="10">
        <v>3</v>
      </c>
      <c r="D169" s="12">
        <f>'CBA Calculation'!F169</f>
        <v>5389953.6899999995</v>
      </c>
      <c r="E169" s="25" t="str">
        <f>'CBA Calculation'!G169</f>
        <v>B</v>
      </c>
      <c r="F169" s="52">
        <v>35</v>
      </c>
      <c r="G169" s="92"/>
      <c r="H169" s="84">
        <v>5477859</v>
      </c>
      <c r="I169" s="86" t="s">
        <v>557</v>
      </c>
      <c r="J169" s="85">
        <v>35</v>
      </c>
      <c r="L169" s="4"/>
    </row>
    <row r="170" spans="1:12" ht="14.1" customHeight="1" x14ac:dyDescent="0.25">
      <c r="A170" s="32" t="s">
        <v>151</v>
      </c>
      <c r="B170" s="33" t="s">
        <v>389</v>
      </c>
      <c r="C170" s="32">
        <v>3</v>
      </c>
      <c r="D170" s="97">
        <f>'CBA Calculation'!F170</f>
        <v>38251559.264999993</v>
      </c>
      <c r="E170" s="98" t="str">
        <f>'CBA Calculation'!G170</f>
        <v>B</v>
      </c>
      <c r="F170" s="99">
        <v>25</v>
      </c>
      <c r="G170" s="92"/>
      <c r="H170" s="100">
        <v>37361899</v>
      </c>
      <c r="I170" s="101" t="s">
        <v>557</v>
      </c>
      <c r="J170" s="99">
        <v>25</v>
      </c>
      <c r="L170" s="4"/>
    </row>
    <row r="171" spans="1:12" ht="14.1" customHeight="1" x14ac:dyDescent="0.25">
      <c r="A171" s="10" t="s">
        <v>152</v>
      </c>
      <c r="B171" s="11" t="s">
        <v>390</v>
      </c>
      <c r="C171" s="10">
        <v>3</v>
      </c>
      <c r="D171" s="12">
        <f>'CBA Calculation'!F171</f>
        <v>5082538.26</v>
      </c>
      <c r="E171" s="25" t="str">
        <f>'CBA Calculation'!G171</f>
        <v>B</v>
      </c>
      <c r="F171" s="52">
        <v>45</v>
      </c>
      <c r="G171" s="92"/>
      <c r="H171" s="84">
        <v>4999904</v>
      </c>
      <c r="I171" s="86" t="s">
        <v>557</v>
      </c>
      <c r="J171" s="85">
        <v>45</v>
      </c>
      <c r="L171" s="4"/>
    </row>
    <row r="172" spans="1:12" ht="14.1" customHeight="1" x14ac:dyDescent="0.25">
      <c r="A172" s="10" t="s">
        <v>153</v>
      </c>
      <c r="B172" s="11" t="s">
        <v>391</v>
      </c>
      <c r="C172" s="10">
        <v>3</v>
      </c>
      <c r="D172" s="12">
        <f>'CBA Calculation'!F172</f>
        <v>2618891.3099999996</v>
      </c>
      <c r="E172" s="25" t="str">
        <f>'CBA Calculation'!G172</f>
        <v>B</v>
      </c>
      <c r="F172" s="52">
        <v>45</v>
      </c>
      <c r="G172" s="92"/>
      <c r="H172" s="84">
        <v>2556150</v>
      </c>
      <c r="I172" s="86" t="s">
        <v>557</v>
      </c>
      <c r="J172" s="85">
        <v>45</v>
      </c>
      <c r="L172" s="4"/>
    </row>
    <row r="173" spans="1:12" ht="14.1" customHeight="1" x14ac:dyDescent="0.25">
      <c r="A173" s="32" t="s">
        <v>154</v>
      </c>
      <c r="B173" s="33" t="s">
        <v>392</v>
      </c>
      <c r="C173" s="32">
        <v>3</v>
      </c>
      <c r="D173" s="97">
        <f>'CBA Calculation'!F173</f>
        <v>3678993.4499999997</v>
      </c>
      <c r="E173" s="98" t="str">
        <f>'CBA Calculation'!G173</f>
        <v>B</v>
      </c>
      <c r="F173" s="99">
        <v>45</v>
      </c>
      <c r="G173" s="92"/>
      <c r="H173" s="100">
        <v>3589543</v>
      </c>
      <c r="I173" s="101" t="s">
        <v>557</v>
      </c>
      <c r="J173" s="99">
        <v>45</v>
      </c>
      <c r="L173" s="4"/>
    </row>
    <row r="174" spans="1:12" ht="14.1" customHeight="1" x14ac:dyDescent="0.25">
      <c r="A174" s="10" t="s">
        <v>155</v>
      </c>
      <c r="B174" s="11" t="s">
        <v>481</v>
      </c>
      <c r="C174" s="10">
        <v>3</v>
      </c>
      <c r="D174" s="12">
        <f>'CBA Calculation'!F174</f>
        <v>1857635.9699999997</v>
      </c>
      <c r="E174" s="25" t="str">
        <f>'CBA Calculation'!G174</f>
        <v>B</v>
      </c>
      <c r="F174" s="52">
        <v>45</v>
      </c>
      <c r="G174" s="92"/>
      <c r="H174" s="84">
        <v>1812522</v>
      </c>
      <c r="I174" s="86" t="s">
        <v>557</v>
      </c>
      <c r="J174" s="85">
        <v>45</v>
      </c>
      <c r="L174" s="4"/>
    </row>
    <row r="175" spans="1:12" ht="14.1" customHeight="1" x14ac:dyDescent="0.25">
      <c r="A175" s="32" t="s">
        <v>156</v>
      </c>
      <c r="B175" s="33" t="s">
        <v>393</v>
      </c>
      <c r="C175" s="32">
        <v>3</v>
      </c>
      <c r="D175" s="97">
        <f>'CBA Calculation'!F175</f>
        <v>7272559.8899999997</v>
      </c>
      <c r="E175" s="98" t="str">
        <f>'CBA Calculation'!G175</f>
        <v>B</v>
      </c>
      <c r="F175" s="99">
        <v>35</v>
      </c>
      <c r="G175" s="92"/>
      <c r="H175" s="100">
        <v>7888685</v>
      </c>
      <c r="I175" s="101" t="s">
        <v>557</v>
      </c>
      <c r="J175" s="99">
        <v>35</v>
      </c>
      <c r="L175" s="4"/>
    </row>
    <row r="176" spans="1:12" ht="14.1" customHeight="1" x14ac:dyDescent="0.25">
      <c r="A176" s="10" t="s">
        <v>157</v>
      </c>
      <c r="B176" s="11" t="s">
        <v>394</v>
      </c>
      <c r="C176" s="10">
        <v>3</v>
      </c>
      <c r="D176" s="12">
        <f>'CBA Calculation'!F176</f>
        <v>2846481.5999999996</v>
      </c>
      <c r="E176" s="25" t="str">
        <f>'CBA Calculation'!G176</f>
        <v>B</v>
      </c>
      <c r="F176" s="52">
        <v>45</v>
      </c>
      <c r="G176" s="92"/>
      <c r="H176" s="84">
        <v>2795820</v>
      </c>
      <c r="I176" s="86" t="s">
        <v>557</v>
      </c>
      <c r="J176" s="85">
        <v>45</v>
      </c>
      <c r="L176" s="4"/>
    </row>
    <row r="177" spans="1:12" ht="14.1" customHeight="1" x14ac:dyDescent="0.25">
      <c r="A177" s="10" t="s">
        <v>158</v>
      </c>
      <c r="B177" s="11" t="s">
        <v>395</v>
      </c>
      <c r="C177" s="10">
        <v>3</v>
      </c>
      <c r="D177" s="12">
        <f>'CBA Calculation'!F177</f>
        <v>4494369.0449999999</v>
      </c>
      <c r="E177" s="25" t="str">
        <f>'CBA Calculation'!G177</f>
        <v>B</v>
      </c>
      <c r="F177" s="52">
        <v>45</v>
      </c>
      <c r="G177" s="92"/>
      <c r="H177" s="84">
        <v>4440333</v>
      </c>
      <c r="I177" s="86" t="s">
        <v>557</v>
      </c>
      <c r="J177" s="85">
        <v>45</v>
      </c>
      <c r="L177" s="4"/>
    </row>
    <row r="178" spans="1:12" ht="14.1" customHeight="1" x14ac:dyDescent="0.25">
      <c r="A178" s="10" t="s">
        <v>159</v>
      </c>
      <c r="B178" s="11" t="s">
        <v>396</v>
      </c>
      <c r="C178" s="10">
        <v>3</v>
      </c>
      <c r="D178" s="12">
        <f>'CBA Calculation'!F178</f>
        <v>8202763.7699999996</v>
      </c>
      <c r="E178" s="25" t="str">
        <f>'CBA Calculation'!G178</f>
        <v>B</v>
      </c>
      <c r="F178" s="52">
        <v>35</v>
      </c>
      <c r="G178" s="92"/>
      <c r="H178" s="84">
        <v>8156494</v>
      </c>
      <c r="I178" s="86" t="s">
        <v>557</v>
      </c>
      <c r="J178" s="85">
        <v>35</v>
      </c>
      <c r="L178" s="4"/>
    </row>
    <row r="179" spans="1:12" ht="14.1" customHeight="1" x14ac:dyDescent="0.25">
      <c r="A179" s="10" t="s">
        <v>160</v>
      </c>
      <c r="B179" s="11" t="s">
        <v>397</v>
      </c>
      <c r="C179" s="10">
        <v>3</v>
      </c>
      <c r="D179" s="12">
        <f>'CBA Calculation'!F179</f>
        <v>3448888.6499999994</v>
      </c>
      <c r="E179" s="25" t="str">
        <f>'CBA Calculation'!G179</f>
        <v>B</v>
      </c>
      <c r="F179" s="52">
        <v>45</v>
      </c>
      <c r="G179" s="92"/>
      <c r="H179" s="84">
        <v>3424724</v>
      </c>
      <c r="I179" s="86" t="s">
        <v>558</v>
      </c>
      <c r="J179" s="85">
        <v>45</v>
      </c>
      <c r="L179" s="4"/>
    </row>
    <row r="180" spans="1:12" ht="14.1" customHeight="1" x14ac:dyDescent="0.25">
      <c r="A180" s="10" t="s">
        <v>234</v>
      </c>
      <c r="B180" s="11" t="s">
        <v>398</v>
      </c>
      <c r="C180" s="10">
        <v>3</v>
      </c>
      <c r="D180" s="12">
        <f>'CBA Calculation'!F180</f>
        <v>6272213.0399999991</v>
      </c>
      <c r="E180" s="25" t="str">
        <f>'CBA Calculation'!G180</f>
        <v>B</v>
      </c>
      <c r="F180" s="52">
        <v>35</v>
      </c>
      <c r="G180" s="92"/>
      <c r="H180" s="84">
        <v>6129240</v>
      </c>
      <c r="I180" s="86" t="s">
        <v>557</v>
      </c>
      <c r="J180" s="85">
        <v>45</v>
      </c>
      <c r="L180" s="4"/>
    </row>
    <row r="181" spans="1:12" ht="14.1" customHeight="1" x14ac:dyDescent="0.25">
      <c r="A181" s="10" t="s">
        <v>161</v>
      </c>
      <c r="B181" s="11" t="s">
        <v>399</v>
      </c>
      <c r="C181" s="10">
        <v>3</v>
      </c>
      <c r="D181" s="12">
        <f>'CBA Calculation'!F181</f>
        <v>3216088.4399999995</v>
      </c>
      <c r="E181" s="25" t="str">
        <f>'CBA Calculation'!G181</f>
        <v>B</v>
      </c>
      <c r="F181" s="52">
        <v>45</v>
      </c>
      <c r="G181" s="92"/>
      <c r="H181" s="84">
        <v>3138049</v>
      </c>
      <c r="I181" s="86" t="s">
        <v>557</v>
      </c>
      <c r="J181" s="85">
        <v>45</v>
      </c>
      <c r="L181" s="4"/>
    </row>
    <row r="182" spans="1:12" ht="14.1" customHeight="1" x14ac:dyDescent="0.25">
      <c r="A182" s="10" t="s">
        <v>162</v>
      </c>
      <c r="B182" s="11" t="s">
        <v>400</v>
      </c>
      <c r="C182" s="10">
        <v>3</v>
      </c>
      <c r="D182" s="12">
        <f>'CBA Calculation'!F182</f>
        <v>9021694.0499999989</v>
      </c>
      <c r="E182" s="25" t="str">
        <f>'CBA Calculation'!G182</f>
        <v>B</v>
      </c>
      <c r="F182" s="52">
        <v>35</v>
      </c>
      <c r="G182" s="92"/>
      <c r="H182" s="84">
        <v>8802674</v>
      </c>
      <c r="I182" s="86" t="s">
        <v>557</v>
      </c>
      <c r="J182" s="85">
        <v>35</v>
      </c>
      <c r="L182" s="4"/>
    </row>
    <row r="183" spans="1:12" ht="14.1" customHeight="1" x14ac:dyDescent="0.25">
      <c r="A183" s="10" t="s">
        <v>491</v>
      </c>
      <c r="B183" s="11" t="s">
        <v>492</v>
      </c>
      <c r="C183" s="10">
        <v>3</v>
      </c>
      <c r="D183" s="12">
        <f>'CBA Calculation'!F183</f>
        <v>4588951.6049999995</v>
      </c>
      <c r="E183" s="25" t="str">
        <f>'CBA Calculation'!G183</f>
        <v>B</v>
      </c>
      <c r="F183" s="52">
        <v>45</v>
      </c>
      <c r="G183" s="92"/>
      <c r="H183" s="84">
        <v>4584055</v>
      </c>
      <c r="I183" s="86" t="s">
        <v>557</v>
      </c>
      <c r="J183" s="85">
        <v>45</v>
      </c>
      <c r="L183" s="4"/>
    </row>
    <row r="184" spans="1:12" ht="14.1" customHeight="1" x14ac:dyDescent="0.25">
      <c r="A184" s="10" t="s">
        <v>163</v>
      </c>
      <c r="B184" s="11" t="s">
        <v>164</v>
      </c>
      <c r="C184" s="10">
        <v>3</v>
      </c>
      <c r="D184" s="12">
        <f>'CBA Calculation'!F184</f>
        <v>9690269.2949999981</v>
      </c>
      <c r="E184" s="25" t="str">
        <f>'CBA Calculation'!G184</f>
        <v>B</v>
      </c>
      <c r="F184" s="52">
        <v>35</v>
      </c>
      <c r="G184" s="92"/>
      <c r="H184" s="84">
        <v>9551368</v>
      </c>
      <c r="I184" s="86" t="s">
        <v>557</v>
      </c>
      <c r="J184" s="85">
        <v>35</v>
      </c>
      <c r="L184" s="4"/>
    </row>
    <row r="185" spans="1:12" ht="14.1" customHeight="1" x14ac:dyDescent="0.25">
      <c r="A185" s="10" t="s">
        <v>165</v>
      </c>
      <c r="B185" s="11" t="s">
        <v>401</v>
      </c>
      <c r="C185" s="10">
        <v>3</v>
      </c>
      <c r="D185" s="12">
        <f>'CBA Calculation'!F185</f>
        <v>7642349.6399999987</v>
      </c>
      <c r="E185" s="25" t="str">
        <f>'CBA Calculation'!G185</f>
        <v>B</v>
      </c>
      <c r="F185" s="52">
        <v>35</v>
      </c>
      <c r="G185" s="92"/>
      <c r="H185" s="84">
        <v>7839385</v>
      </c>
      <c r="I185" s="86" t="s">
        <v>557</v>
      </c>
      <c r="J185" s="85">
        <v>35</v>
      </c>
      <c r="L185" s="4"/>
    </row>
    <row r="186" spans="1:12" ht="14.1" customHeight="1" x14ac:dyDescent="0.25">
      <c r="A186" s="10" t="s">
        <v>166</v>
      </c>
      <c r="B186" s="11" t="s">
        <v>402</v>
      </c>
      <c r="C186" s="10">
        <v>3</v>
      </c>
      <c r="D186" s="12">
        <f>'CBA Calculation'!F186</f>
        <v>11194423.649999999</v>
      </c>
      <c r="E186" s="25" t="str">
        <f>'CBA Calculation'!G186</f>
        <v>B</v>
      </c>
      <c r="F186" s="52">
        <v>35</v>
      </c>
      <c r="G186" s="92"/>
      <c r="H186" s="84">
        <v>11231566</v>
      </c>
      <c r="I186" s="86" t="s">
        <v>557</v>
      </c>
      <c r="J186" s="85">
        <v>35</v>
      </c>
      <c r="L186" s="4"/>
    </row>
    <row r="187" spans="1:12" ht="14.1" customHeight="1" x14ac:dyDescent="0.25">
      <c r="A187" s="10" t="s">
        <v>167</v>
      </c>
      <c r="B187" s="11" t="s">
        <v>403</v>
      </c>
      <c r="C187" s="10">
        <v>3</v>
      </c>
      <c r="D187" s="12">
        <f>'CBA Calculation'!F187</f>
        <v>5219047.4099999992</v>
      </c>
      <c r="E187" s="25" t="str">
        <f>'CBA Calculation'!G187</f>
        <v>B</v>
      </c>
      <c r="F187" s="52">
        <v>45</v>
      </c>
      <c r="G187" s="92"/>
      <c r="H187" s="84">
        <v>5093082</v>
      </c>
      <c r="I187" s="86" t="s">
        <v>557</v>
      </c>
      <c r="J187" s="85">
        <v>45</v>
      </c>
      <c r="L187" s="4"/>
    </row>
    <row r="188" spans="1:12" ht="14.1" customHeight="1" x14ac:dyDescent="0.25">
      <c r="A188" s="10" t="s">
        <v>168</v>
      </c>
      <c r="B188" s="11" t="s">
        <v>404</v>
      </c>
      <c r="C188" s="10">
        <v>3</v>
      </c>
      <c r="D188" s="12">
        <f>'CBA Calculation'!F188</f>
        <v>3457845.2099999995</v>
      </c>
      <c r="E188" s="25" t="str">
        <f>'CBA Calculation'!G188</f>
        <v>B</v>
      </c>
      <c r="F188" s="52">
        <v>45</v>
      </c>
      <c r="G188" s="92"/>
      <c r="H188" s="84">
        <v>3373879</v>
      </c>
      <c r="I188" s="86" t="s">
        <v>557</v>
      </c>
      <c r="J188" s="85">
        <v>45</v>
      </c>
      <c r="L188" s="4"/>
    </row>
    <row r="189" spans="1:12" ht="14.1" customHeight="1" x14ac:dyDescent="0.25">
      <c r="A189" s="10" t="s">
        <v>169</v>
      </c>
      <c r="B189" s="11" t="s">
        <v>405</v>
      </c>
      <c r="C189" s="10">
        <v>3</v>
      </c>
      <c r="D189" s="12">
        <f>'CBA Calculation'!F189</f>
        <v>2522656.5299999998</v>
      </c>
      <c r="E189" s="25" t="str">
        <f>'CBA Calculation'!G189</f>
        <v>B</v>
      </c>
      <c r="F189" s="52">
        <v>45</v>
      </c>
      <c r="G189" s="92"/>
      <c r="H189" s="84">
        <v>2546915</v>
      </c>
      <c r="I189" s="86" t="s">
        <v>557</v>
      </c>
      <c r="J189" s="85">
        <v>45</v>
      </c>
      <c r="L189" s="4"/>
    </row>
    <row r="190" spans="1:12" ht="14.1" customHeight="1" x14ac:dyDescent="0.25">
      <c r="A190" s="10" t="s">
        <v>406</v>
      </c>
      <c r="B190" s="11" t="s">
        <v>407</v>
      </c>
      <c r="C190" s="10">
        <v>3</v>
      </c>
      <c r="D190" s="12">
        <f>'CBA Calculation'!F190</f>
        <v>7051129.2449999992</v>
      </c>
      <c r="E190" s="25" t="str">
        <f>'CBA Calculation'!G190</f>
        <v>B</v>
      </c>
      <c r="F190" s="52">
        <v>45</v>
      </c>
      <c r="G190" s="92"/>
      <c r="H190" s="84">
        <v>7184270</v>
      </c>
      <c r="I190" s="86" t="s">
        <v>557</v>
      </c>
      <c r="J190" s="85">
        <v>45</v>
      </c>
      <c r="L190" s="4"/>
    </row>
    <row r="191" spans="1:12" ht="14.1" customHeight="1" x14ac:dyDescent="0.25">
      <c r="A191" s="10" t="s">
        <v>170</v>
      </c>
      <c r="B191" s="11" t="s">
        <v>408</v>
      </c>
      <c r="C191" s="10">
        <v>3</v>
      </c>
      <c r="D191" s="12">
        <f>'CBA Calculation'!F191</f>
        <v>11918627.654999999</v>
      </c>
      <c r="E191" s="25" t="str">
        <f>'CBA Calculation'!G191</f>
        <v>B</v>
      </c>
      <c r="F191" s="52">
        <v>35</v>
      </c>
      <c r="G191" s="92"/>
      <c r="H191" s="84">
        <v>11629092</v>
      </c>
      <c r="I191" s="86" t="s">
        <v>557</v>
      </c>
      <c r="J191" s="85">
        <v>35</v>
      </c>
      <c r="L191" s="4"/>
    </row>
    <row r="192" spans="1:12" ht="14.1" customHeight="1" x14ac:dyDescent="0.25">
      <c r="A192" s="10" t="s">
        <v>171</v>
      </c>
      <c r="B192" s="11" t="s">
        <v>409</v>
      </c>
      <c r="C192" s="10">
        <v>3</v>
      </c>
      <c r="D192" s="12">
        <f>'CBA Calculation'!F192</f>
        <v>3487486.6799999997</v>
      </c>
      <c r="E192" s="25" t="str">
        <f>'CBA Calculation'!G192</f>
        <v>B</v>
      </c>
      <c r="F192" s="52">
        <v>45</v>
      </c>
      <c r="G192" s="92"/>
      <c r="H192" s="84">
        <v>3070505</v>
      </c>
      <c r="I192" s="86" t="s">
        <v>557</v>
      </c>
      <c r="J192" s="85">
        <v>45</v>
      </c>
      <c r="L192" s="4"/>
    </row>
    <row r="193" spans="1:12" ht="14.1" customHeight="1" x14ac:dyDescent="0.25">
      <c r="A193" s="10" t="s">
        <v>172</v>
      </c>
      <c r="B193" s="11" t="s">
        <v>410</v>
      </c>
      <c r="C193" s="10">
        <v>2</v>
      </c>
      <c r="D193" s="12">
        <f>'CBA Calculation'!F193</f>
        <v>2386106.1749999998</v>
      </c>
      <c r="E193" s="25" t="str">
        <f>'CBA Calculation'!G193</f>
        <v>B</v>
      </c>
      <c r="F193" s="52">
        <v>45</v>
      </c>
      <c r="G193" s="92"/>
      <c r="H193" s="84">
        <v>2328168</v>
      </c>
      <c r="I193" s="86" t="s">
        <v>557</v>
      </c>
      <c r="J193" s="85">
        <v>45</v>
      </c>
      <c r="L193" s="4"/>
    </row>
    <row r="194" spans="1:12" ht="14.1" customHeight="1" x14ac:dyDescent="0.25">
      <c r="A194" s="10" t="s">
        <v>173</v>
      </c>
      <c r="B194" s="11" t="s">
        <v>411</v>
      </c>
      <c r="C194" s="10">
        <v>3</v>
      </c>
      <c r="D194" s="12">
        <f>'CBA Calculation'!F194</f>
        <v>6559579.2740000011</v>
      </c>
      <c r="E194" s="25" t="str">
        <f>'CBA Calculation'!G194</f>
        <v>F</v>
      </c>
      <c r="F194" s="52">
        <v>35</v>
      </c>
      <c r="G194" s="92"/>
      <c r="H194" s="84">
        <v>7381397</v>
      </c>
      <c r="I194" s="86" t="s">
        <v>557</v>
      </c>
      <c r="J194" s="85">
        <v>35</v>
      </c>
      <c r="L194" s="4"/>
    </row>
    <row r="195" spans="1:12" ht="14.1" customHeight="1" x14ac:dyDescent="0.25">
      <c r="A195" s="10" t="s">
        <v>174</v>
      </c>
      <c r="B195" s="11" t="s">
        <v>412</v>
      </c>
      <c r="C195" s="10">
        <v>3</v>
      </c>
      <c r="D195" s="12">
        <f>'CBA Calculation'!F195</f>
        <v>4629944.55</v>
      </c>
      <c r="E195" s="25" t="str">
        <f>'CBA Calculation'!G195</f>
        <v>B</v>
      </c>
      <c r="F195" s="52">
        <v>45</v>
      </c>
      <c r="G195" s="92"/>
      <c r="H195" s="84">
        <v>4598376</v>
      </c>
      <c r="I195" s="86" t="s">
        <v>557</v>
      </c>
      <c r="J195" s="85">
        <v>45</v>
      </c>
      <c r="L195" s="4"/>
    </row>
    <row r="196" spans="1:12" ht="14.1" customHeight="1" x14ac:dyDescent="0.25">
      <c r="A196" s="10" t="s">
        <v>175</v>
      </c>
      <c r="B196" s="11" t="s">
        <v>413</v>
      </c>
      <c r="C196" s="10">
        <v>3</v>
      </c>
      <c r="D196" s="12">
        <f>'CBA Calculation'!F196</f>
        <v>3299276.3099999996</v>
      </c>
      <c r="E196" s="25" t="str">
        <f>'CBA Calculation'!G196</f>
        <v>B</v>
      </c>
      <c r="F196" s="52">
        <v>45</v>
      </c>
      <c r="G196" s="92"/>
      <c r="H196" s="84">
        <v>3282876</v>
      </c>
      <c r="I196" s="86" t="s">
        <v>557</v>
      </c>
      <c r="J196" s="85">
        <v>45</v>
      </c>
      <c r="L196" s="4"/>
    </row>
    <row r="197" spans="1:12" ht="14.1" customHeight="1" x14ac:dyDescent="0.25">
      <c r="A197" s="10" t="s">
        <v>176</v>
      </c>
      <c r="B197" s="11" t="s">
        <v>414</v>
      </c>
      <c r="C197" s="10">
        <v>3</v>
      </c>
      <c r="D197" s="12">
        <f>'CBA Calculation'!F197</f>
        <v>29995873.835000001</v>
      </c>
      <c r="E197" s="25" t="str">
        <f>'CBA Calculation'!G197</f>
        <v>F</v>
      </c>
      <c r="F197" s="52">
        <v>25</v>
      </c>
      <c r="G197" s="92"/>
      <c r="H197" s="84">
        <v>30180452</v>
      </c>
      <c r="I197" s="86" t="s">
        <v>558</v>
      </c>
      <c r="J197" s="85">
        <v>25</v>
      </c>
      <c r="L197" s="4"/>
    </row>
    <row r="198" spans="1:12" ht="14.1" customHeight="1" x14ac:dyDescent="0.25">
      <c r="A198" s="10" t="s">
        <v>177</v>
      </c>
      <c r="B198" s="11" t="s">
        <v>415</v>
      </c>
      <c r="C198" s="10">
        <v>3</v>
      </c>
      <c r="D198" s="12">
        <f>'CBA Calculation'!F198</f>
        <v>9993042.629999999</v>
      </c>
      <c r="E198" s="25" t="str">
        <f>'CBA Calculation'!G198</f>
        <v>B</v>
      </c>
      <c r="F198" s="52">
        <v>35</v>
      </c>
      <c r="G198" s="92"/>
      <c r="H198" s="84">
        <v>9943326</v>
      </c>
      <c r="I198" s="86" t="s">
        <v>557</v>
      </c>
      <c r="J198" s="85">
        <v>35</v>
      </c>
      <c r="L198" s="4"/>
    </row>
    <row r="199" spans="1:12" ht="14.1" customHeight="1" x14ac:dyDescent="0.25">
      <c r="A199" s="10" t="s">
        <v>178</v>
      </c>
      <c r="B199" s="11" t="s">
        <v>416</v>
      </c>
      <c r="C199" s="10">
        <v>3</v>
      </c>
      <c r="D199" s="12">
        <f>'CBA Calculation'!F199</f>
        <v>2623098.2399999998</v>
      </c>
      <c r="E199" s="25" t="str">
        <f>'CBA Calculation'!G199</f>
        <v>B</v>
      </c>
      <c r="F199" s="52">
        <v>45</v>
      </c>
      <c r="G199" s="92"/>
      <c r="H199" s="84">
        <v>2559468</v>
      </c>
      <c r="I199" s="86" t="s">
        <v>557</v>
      </c>
      <c r="J199" s="85">
        <v>45</v>
      </c>
      <c r="L199" s="4"/>
    </row>
    <row r="200" spans="1:12" ht="14.1" customHeight="1" x14ac:dyDescent="0.25">
      <c r="A200" s="10" t="s">
        <v>235</v>
      </c>
      <c r="B200" s="11" t="s">
        <v>236</v>
      </c>
      <c r="C200" s="10">
        <v>3</v>
      </c>
      <c r="D200" s="12">
        <f>'CBA Calculation'!F200</f>
        <v>5146542.6899999995</v>
      </c>
      <c r="E200" s="25" t="str">
        <f>'CBA Calculation'!G200</f>
        <v>B</v>
      </c>
      <c r="F200" s="52">
        <v>45</v>
      </c>
      <c r="G200" s="92"/>
      <c r="H200" s="84">
        <v>5021339</v>
      </c>
      <c r="I200" s="86" t="s">
        <v>557</v>
      </c>
      <c r="J200" s="85">
        <v>45</v>
      </c>
      <c r="L200" s="4"/>
    </row>
    <row r="201" spans="1:12" ht="14.1" customHeight="1" x14ac:dyDescent="0.25">
      <c r="A201" s="10" t="s">
        <v>179</v>
      </c>
      <c r="B201" s="11" t="s">
        <v>417</v>
      </c>
      <c r="C201" s="10">
        <v>3</v>
      </c>
      <c r="D201" s="12">
        <f>'CBA Calculation'!F201</f>
        <v>3121252.6199999996</v>
      </c>
      <c r="E201" s="25" t="str">
        <f>'CBA Calculation'!G201</f>
        <v>B</v>
      </c>
      <c r="F201" s="52">
        <v>45</v>
      </c>
      <c r="G201" s="92"/>
      <c r="H201" s="84">
        <v>3105724</v>
      </c>
      <c r="I201" s="86" t="s">
        <v>557</v>
      </c>
      <c r="J201" s="85">
        <v>45</v>
      </c>
      <c r="L201" s="4"/>
    </row>
    <row r="202" spans="1:12" ht="14.1" customHeight="1" x14ac:dyDescent="0.25">
      <c r="A202" s="10" t="s">
        <v>180</v>
      </c>
      <c r="B202" s="11" t="s">
        <v>548</v>
      </c>
      <c r="C202" s="10">
        <v>3</v>
      </c>
      <c r="D202" s="12">
        <f>'CBA Calculation'!F202</f>
        <v>5572717.9649999999</v>
      </c>
      <c r="E202" s="25" t="str">
        <f>'CBA Calculation'!G202</f>
        <v>B</v>
      </c>
      <c r="F202" s="52">
        <v>45</v>
      </c>
      <c r="G202" s="92"/>
      <c r="H202" s="84">
        <v>3587758</v>
      </c>
      <c r="I202" s="86" t="s">
        <v>557</v>
      </c>
      <c r="J202" s="85">
        <v>45</v>
      </c>
      <c r="L202" s="4"/>
    </row>
    <row r="203" spans="1:12" ht="14.1" customHeight="1" x14ac:dyDescent="0.25">
      <c r="A203" s="10" t="s">
        <v>181</v>
      </c>
      <c r="B203" s="11" t="s">
        <v>419</v>
      </c>
      <c r="C203" s="10">
        <v>3</v>
      </c>
      <c r="D203" s="12">
        <f>'CBA Calculation'!F203</f>
        <v>3718029.6599999997</v>
      </c>
      <c r="E203" s="25" t="str">
        <f>'CBA Calculation'!G203</f>
        <v>B</v>
      </c>
      <c r="F203" s="52">
        <v>45</v>
      </c>
      <c r="G203" s="92"/>
      <c r="H203" s="84">
        <v>3685272</v>
      </c>
      <c r="I203" s="86" t="s">
        <v>557</v>
      </c>
      <c r="J203" s="85">
        <v>45</v>
      </c>
      <c r="L203" s="4"/>
    </row>
    <row r="204" spans="1:12" ht="14.1" customHeight="1" x14ac:dyDescent="0.25">
      <c r="A204" s="10" t="s">
        <v>182</v>
      </c>
      <c r="B204" s="11" t="s">
        <v>420</v>
      </c>
      <c r="C204" s="10">
        <v>3</v>
      </c>
      <c r="D204" s="12">
        <f>'CBA Calculation'!F204</f>
        <v>14869150.874999998</v>
      </c>
      <c r="E204" s="25" t="str">
        <f>'CBA Calculation'!G204</f>
        <v>B</v>
      </c>
      <c r="F204" s="52">
        <v>35</v>
      </c>
      <c r="G204" s="92"/>
      <c r="H204" s="84">
        <v>14648721</v>
      </c>
      <c r="I204" s="86" t="s">
        <v>557</v>
      </c>
      <c r="J204" s="85">
        <v>35</v>
      </c>
      <c r="L204" s="4"/>
    </row>
    <row r="205" spans="1:12" ht="14.1" customHeight="1" x14ac:dyDescent="0.25">
      <c r="A205" s="10" t="s">
        <v>242</v>
      </c>
      <c r="B205" s="11" t="s">
        <v>421</v>
      </c>
      <c r="C205" s="10">
        <v>3</v>
      </c>
      <c r="D205" s="12">
        <f>'CBA Calculation'!F205</f>
        <v>5700689.6399999997</v>
      </c>
      <c r="E205" s="25" t="str">
        <f>'CBA Calculation'!G205</f>
        <v>B</v>
      </c>
      <c r="F205" s="52">
        <v>45</v>
      </c>
      <c r="G205" s="92"/>
      <c r="H205" s="84">
        <v>5621585</v>
      </c>
      <c r="I205" s="86" t="s">
        <v>557</v>
      </c>
      <c r="J205" s="85">
        <v>45</v>
      </c>
      <c r="L205" s="4"/>
    </row>
    <row r="206" spans="1:12" ht="14.1" customHeight="1" x14ac:dyDescent="0.25">
      <c r="A206" s="10" t="s">
        <v>183</v>
      </c>
      <c r="B206" s="11" t="s">
        <v>422</v>
      </c>
      <c r="C206" s="10">
        <v>3</v>
      </c>
      <c r="D206" s="12">
        <f>'CBA Calculation'!F206</f>
        <v>8596592.5336745009</v>
      </c>
      <c r="E206" s="25" t="str">
        <f>'CBA Calculation'!G206</f>
        <v>F</v>
      </c>
      <c r="F206" s="52">
        <v>35</v>
      </c>
      <c r="G206" s="92"/>
      <c r="H206" s="84">
        <v>7723052</v>
      </c>
      <c r="I206" s="86" t="s">
        <v>558</v>
      </c>
      <c r="J206" s="85">
        <v>35</v>
      </c>
      <c r="L206" s="4"/>
    </row>
    <row r="207" spans="1:12" ht="14.1" customHeight="1" x14ac:dyDescent="0.25">
      <c r="A207" s="10" t="s">
        <v>243</v>
      </c>
      <c r="B207" s="11" t="s">
        <v>423</v>
      </c>
      <c r="C207" s="10">
        <v>3</v>
      </c>
      <c r="D207" s="12">
        <f>'CBA Calculation'!F207</f>
        <v>5256140.9549999991</v>
      </c>
      <c r="E207" s="25" t="str">
        <f>'CBA Calculation'!G207</f>
        <v>B</v>
      </c>
      <c r="F207" s="52">
        <v>45</v>
      </c>
      <c r="G207" s="92"/>
      <c r="H207" s="84">
        <v>5700337</v>
      </c>
      <c r="I207" s="86" t="s">
        <v>557</v>
      </c>
      <c r="J207" s="85">
        <v>45</v>
      </c>
      <c r="L207" s="4"/>
    </row>
    <row r="208" spans="1:12" ht="14.1" customHeight="1" x14ac:dyDescent="0.25">
      <c r="A208" s="10" t="s">
        <v>184</v>
      </c>
      <c r="B208" s="11" t="s">
        <v>482</v>
      </c>
      <c r="C208" s="10">
        <v>3</v>
      </c>
      <c r="D208" s="12">
        <f>'CBA Calculation'!F208</f>
        <v>3211340.82</v>
      </c>
      <c r="E208" s="25" t="str">
        <f>'CBA Calculation'!G208</f>
        <v>B</v>
      </c>
      <c r="F208" s="52">
        <v>45</v>
      </c>
      <c r="G208" s="92"/>
      <c r="H208" s="84">
        <v>3133266</v>
      </c>
      <c r="I208" s="86" t="s">
        <v>557</v>
      </c>
      <c r="J208" s="85">
        <v>45</v>
      </c>
      <c r="L208" s="4"/>
    </row>
    <row r="209" spans="1:12" ht="14.1" customHeight="1" x14ac:dyDescent="0.25">
      <c r="A209" s="10" t="s">
        <v>185</v>
      </c>
      <c r="B209" s="11" t="s">
        <v>424</v>
      </c>
      <c r="C209" s="10">
        <v>3</v>
      </c>
      <c r="D209" s="12">
        <f>'CBA Calculation'!F209</f>
        <v>15833361.651138961</v>
      </c>
      <c r="E209" s="25" t="str">
        <f>'CBA Calculation'!G209</f>
        <v>F</v>
      </c>
      <c r="F209" s="52">
        <v>35</v>
      </c>
      <c r="G209" s="92"/>
      <c r="H209" s="84">
        <v>15297524</v>
      </c>
      <c r="I209" s="86" t="s">
        <v>558</v>
      </c>
      <c r="J209" s="85">
        <v>35</v>
      </c>
      <c r="L209" s="4"/>
    </row>
    <row r="210" spans="1:12" ht="14.1" customHeight="1" x14ac:dyDescent="0.25">
      <c r="A210" s="10" t="s">
        <v>186</v>
      </c>
      <c r="B210" s="11" t="s">
        <v>425</v>
      </c>
      <c r="C210" s="10">
        <v>3</v>
      </c>
      <c r="D210" s="12">
        <f>'CBA Calculation'!F210</f>
        <v>3423842.0399999996</v>
      </c>
      <c r="E210" s="25" t="str">
        <f>'CBA Calculation'!G210</f>
        <v>B</v>
      </c>
      <c r="F210" s="52">
        <v>45</v>
      </c>
      <c r="G210" s="92"/>
      <c r="H210" s="84">
        <v>3340579</v>
      </c>
      <c r="I210" s="86" t="s">
        <v>557</v>
      </c>
      <c r="J210" s="85">
        <v>45</v>
      </c>
      <c r="L210" s="4"/>
    </row>
    <row r="211" spans="1:12" ht="14.1" customHeight="1" x14ac:dyDescent="0.25">
      <c r="A211" s="10" t="s">
        <v>187</v>
      </c>
      <c r="B211" s="11" t="s">
        <v>426</v>
      </c>
      <c r="C211" s="10">
        <v>3</v>
      </c>
      <c r="D211" s="12">
        <f>'CBA Calculation'!F211</f>
        <v>3120148.1249999995</v>
      </c>
      <c r="E211" s="25" t="str">
        <f>'CBA Calculation'!G211</f>
        <v>B</v>
      </c>
      <c r="F211" s="52">
        <v>45</v>
      </c>
      <c r="G211" s="92"/>
      <c r="H211" s="84">
        <v>3181040</v>
      </c>
      <c r="I211" s="86" t="s">
        <v>557</v>
      </c>
      <c r="J211" s="85">
        <v>45</v>
      </c>
      <c r="L211" s="4"/>
    </row>
    <row r="212" spans="1:12" ht="14.1" customHeight="1" x14ac:dyDescent="0.25">
      <c r="A212" s="10" t="s">
        <v>188</v>
      </c>
      <c r="B212" s="11" t="s">
        <v>189</v>
      </c>
      <c r="C212" s="10">
        <v>3</v>
      </c>
      <c r="D212" s="12">
        <f>'CBA Calculation'!F212</f>
        <v>6091373.3399999989</v>
      </c>
      <c r="E212" s="25" t="str">
        <f>'CBA Calculation'!G212</f>
        <v>B</v>
      </c>
      <c r="F212" s="52">
        <v>35</v>
      </c>
      <c r="G212" s="92"/>
      <c r="H212" s="84">
        <v>5943851</v>
      </c>
      <c r="I212" s="86" t="s">
        <v>557</v>
      </c>
      <c r="J212" s="85">
        <v>35</v>
      </c>
      <c r="L212" s="4"/>
    </row>
    <row r="213" spans="1:12" ht="14.1" customHeight="1" x14ac:dyDescent="0.25">
      <c r="A213" s="10" t="s">
        <v>190</v>
      </c>
      <c r="B213" s="11" t="s">
        <v>427</v>
      </c>
      <c r="C213" s="10">
        <v>3</v>
      </c>
      <c r="D213" s="12">
        <f>'CBA Calculation'!F213</f>
        <v>78413690.386881188</v>
      </c>
      <c r="E213" s="25" t="str">
        <f>'CBA Calculation'!G213</f>
        <v>F</v>
      </c>
      <c r="F213" s="52">
        <v>25</v>
      </c>
      <c r="G213" s="92"/>
      <c r="H213" s="84">
        <v>79145813</v>
      </c>
      <c r="I213" s="86" t="s">
        <v>557</v>
      </c>
      <c r="J213" s="85">
        <v>25</v>
      </c>
      <c r="L213" s="4"/>
    </row>
    <row r="214" spans="1:12" ht="14.1" customHeight="1" x14ac:dyDescent="0.25">
      <c r="A214" s="10" t="s">
        <v>191</v>
      </c>
      <c r="B214" s="11" t="s">
        <v>192</v>
      </c>
      <c r="C214" s="10">
        <v>3</v>
      </c>
      <c r="D214" s="12">
        <f>'CBA Calculation'!F214</f>
        <v>93513040.106140003</v>
      </c>
      <c r="E214" s="25" t="str">
        <f>'CBA Calculation'!G214</f>
        <v xml:space="preserve">SGA </v>
      </c>
      <c r="F214" s="52">
        <v>25</v>
      </c>
      <c r="G214" s="92"/>
      <c r="H214" s="84">
        <v>94100231</v>
      </c>
      <c r="I214" s="86" t="s">
        <v>523</v>
      </c>
      <c r="J214" s="85">
        <v>25</v>
      </c>
      <c r="L214" s="4"/>
    </row>
    <row r="215" spans="1:12" ht="14.1" customHeight="1" x14ac:dyDescent="0.25">
      <c r="A215" s="10" t="s">
        <v>193</v>
      </c>
      <c r="B215" s="11" t="s">
        <v>428</v>
      </c>
      <c r="C215" s="10">
        <v>3</v>
      </c>
      <c r="D215" s="12">
        <f>'CBA Calculation'!F215</f>
        <v>26982255.210151412</v>
      </c>
      <c r="E215" s="25" t="str">
        <f>'CBA Calculation'!G215</f>
        <v>F</v>
      </c>
      <c r="F215" s="52">
        <v>35</v>
      </c>
      <c r="G215" s="92"/>
      <c r="H215" s="84">
        <v>24713456</v>
      </c>
      <c r="I215" s="86" t="s">
        <v>558</v>
      </c>
      <c r="J215" s="85">
        <v>35</v>
      </c>
      <c r="L215" s="4"/>
    </row>
    <row r="216" spans="1:12" ht="14.1" customHeight="1" x14ac:dyDescent="0.25">
      <c r="A216" s="10" t="s">
        <v>194</v>
      </c>
      <c r="B216" s="11" t="s">
        <v>429</v>
      </c>
      <c r="C216" s="10">
        <v>3</v>
      </c>
      <c r="D216" s="12">
        <f>'CBA Calculation'!F216</f>
        <v>10717177.275000002</v>
      </c>
      <c r="E216" s="25" t="str">
        <f>'CBA Calculation'!G216</f>
        <v>F</v>
      </c>
      <c r="F216" s="52">
        <v>35</v>
      </c>
      <c r="G216" s="92"/>
      <c r="H216" s="84">
        <v>10803211</v>
      </c>
      <c r="I216" s="86" t="s">
        <v>558</v>
      </c>
      <c r="J216" s="85">
        <v>35</v>
      </c>
      <c r="L216" s="4"/>
    </row>
    <row r="217" spans="1:12" ht="14.1" customHeight="1" x14ac:dyDescent="0.25">
      <c r="A217" s="10" t="s">
        <v>195</v>
      </c>
      <c r="B217" s="11" t="s">
        <v>430</v>
      </c>
      <c r="C217" s="10">
        <v>3</v>
      </c>
      <c r="D217" s="12">
        <f>'CBA Calculation'!F217</f>
        <v>10471913.069999998</v>
      </c>
      <c r="E217" s="25" t="str">
        <f>'CBA Calculation'!G217</f>
        <v>B</v>
      </c>
      <c r="F217" s="52">
        <v>35</v>
      </c>
      <c r="G217" s="92"/>
      <c r="H217" s="84">
        <v>10528380</v>
      </c>
      <c r="I217" s="86" t="s">
        <v>557</v>
      </c>
      <c r="J217" s="85">
        <v>35</v>
      </c>
      <c r="L217" s="4"/>
    </row>
    <row r="218" spans="1:12" ht="14.1" customHeight="1" x14ac:dyDescent="0.25">
      <c r="A218" s="10" t="s">
        <v>196</v>
      </c>
      <c r="B218" s="11" t="s">
        <v>431</v>
      </c>
      <c r="C218" s="10">
        <v>3</v>
      </c>
      <c r="D218" s="12">
        <f>'CBA Calculation'!F218</f>
        <v>4809629.5049999999</v>
      </c>
      <c r="E218" s="25" t="str">
        <f>'CBA Calculation'!G218</f>
        <v>B</v>
      </c>
      <c r="F218" s="52">
        <v>45</v>
      </c>
      <c r="G218" s="92"/>
      <c r="H218" s="84">
        <v>4694613</v>
      </c>
      <c r="I218" s="86" t="s">
        <v>557</v>
      </c>
      <c r="J218" s="85">
        <v>45</v>
      </c>
      <c r="L218" s="4"/>
    </row>
    <row r="219" spans="1:12" ht="14.1" customHeight="1" x14ac:dyDescent="0.25">
      <c r="A219" s="10" t="s">
        <v>197</v>
      </c>
      <c r="B219" s="11" t="s">
        <v>432</v>
      </c>
      <c r="C219" s="10">
        <v>3</v>
      </c>
      <c r="D219" s="12">
        <f>'CBA Calculation'!F219</f>
        <v>9456362.5799999982</v>
      </c>
      <c r="E219" s="25" t="str">
        <f>'CBA Calculation'!G219</f>
        <v>B</v>
      </c>
      <c r="F219" s="52">
        <v>35</v>
      </c>
      <c r="G219" s="92"/>
      <c r="H219" s="84">
        <v>9226816</v>
      </c>
      <c r="I219" s="86" t="s">
        <v>557</v>
      </c>
      <c r="J219" s="85">
        <v>35</v>
      </c>
      <c r="L219" s="4"/>
    </row>
    <row r="220" spans="1:12" ht="14.1" customHeight="1" x14ac:dyDescent="0.25">
      <c r="A220" s="10" t="s">
        <v>198</v>
      </c>
      <c r="B220" s="11" t="s">
        <v>433</v>
      </c>
      <c r="C220" s="10">
        <v>3</v>
      </c>
      <c r="D220" s="12">
        <f>'CBA Calculation'!F220</f>
        <v>2748479.0249999999</v>
      </c>
      <c r="E220" s="25" t="str">
        <f>'CBA Calculation'!G220</f>
        <v>B</v>
      </c>
      <c r="F220" s="52">
        <v>45</v>
      </c>
      <c r="G220" s="92"/>
      <c r="H220" s="84">
        <v>2734805</v>
      </c>
      <c r="I220" s="86" t="s">
        <v>557</v>
      </c>
      <c r="J220" s="85">
        <v>45</v>
      </c>
      <c r="L220" s="4"/>
    </row>
    <row r="221" spans="1:12" ht="14.1" customHeight="1" x14ac:dyDescent="0.25">
      <c r="A221" s="10" t="s">
        <v>199</v>
      </c>
      <c r="B221" s="11" t="s">
        <v>434</v>
      </c>
      <c r="C221" s="10">
        <v>3</v>
      </c>
      <c r="D221" s="12">
        <f>'CBA Calculation'!F221</f>
        <v>2627181.5549999997</v>
      </c>
      <c r="E221" s="25" t="str">
        <f>'CBA Calculation'!G221</f>
        <v>B</v>
      </c>
      <c r="F221" s="52">
        <v>45</v>
      </c>
      <c r="G221" s="92"/>
      <c r="H221" s="84">
        <v>2614111</v>
      </c>
      <c r="I221" s="86" t="s">
        <v>557</v>
      </c>
      <c r="J221" s="85">
        <v>45</v>
      </c>
      <c r="L221" s="4"/>
    </row>
    <row r="222" spans="1:12" ht="14.1" customHeight="1" x14ac:dyDescent="0.25">
      <c r="A222" s="10" t="s">
        <v>200</v>
      </c>
      <c r="B222" s="11" t="s">
        <v>435</v>
      </c>
      <c r="C222" s="10">
        <v>3</v>
      </c>
      <c r="D222" s="12">
        <f>'CBA Calculation'!F222</f>
        <v>2674794.2214323999</v>
      </c>
      <c r="E222" s="25" t="str">
        <f>'CBA Calculation'!G222</f>
        <v>F</v>
      </c>
      <c r="F222" s="52">
        <v>45</v>
      </c>
      <c r="G222" s="92"/>
      <c r="H222" s="84">
        <v>2321812</v>
      </c>
      <c r="I222" s="86" t="s">
        <v>558</v>
      </c>
      <c r="J222" s="85">
        <v>45</v>
      </c>
      <c r="L222" s="4"/>
    </row>
    <row r="223" spans="1:12" ht="14.1" customHeight="1" x14ac:dyDescent="0.25">
      <c r="A223" s="10" t="s">
        <v>201</v>
      </c>
      <c r="B223" s="11" t="s">
        <v>436</v>
      </c>
      <c r="C223" s="10">
        <v>3</v>
      </c>
      <c r="D223" s="12">
        <f>'CBA Calculation'!F223</f>
        <v>4766613.4949999992</v>
      </c>
      <c r="E223" s="25" t="str">
        <f>'CBA Calculation'!G223</f>
        <v>B</v>
      </c>
      <c r="F223" s="52">
        <v>45</v>
      </c>
      <c r="G223" s="92"/>
      <c r="H223" s="84">
        <v>4650890</v>
      </c>
      <c r="I223" s="86" t="s">
        <v>557</v>
      </c>
      <c r="J223" s="85">
        <v>45</v>
      </c>
      <c r="L223" s="4"/>
    </row>
    <row r="224" spans="1:12" ht="14.1" customHeight="1" x14ac:dyDescent="0.25">
      <c r="A224" s="10" t="s">
        <v>202</v>
      </c>
      <c r="B224" s="11" t="s">
        <v>437</v>
      </c>
      <c r="C224" s="10">
        <v>3</v>
      </c>
      <c r="D224" s="12">
        <f>'CBA Calculation'!F224</f>
        <v>19481924.999999996</v>
      </c>
      <c r="E224" s="25" t="str">
        <f>'CBA Calculation'!G224</f>
        <v>B</v>
      </c>
      <c r="F224" s="52">
        <v>35</v>
      </c>
      <c r="G224" s="92"/>
      <c r="H224" s="84">
        <v>19426543</v>
      </c>
      <c r="I224" s="86" t="s">
        <v>557</v>
      </c>
      <c r="J224" s="85">
        <v>35</v>
      </c>
      <c r="L224" s="4"/>
    </row>
    <row r="225" spans="1:12" ht="14.1" customHeight="1" x14ac:dyDescent="0.25">
      <c r="A225" s="10" t="s">
        <v>203</v>
      </c>
      <c r="B225" s="11" t="s">
        <v>438</v>
      </c>
      <c r="C225" s="10">
        <v>3</v>
      </c>
      <c r="D225" s="12">
        <f>'CBA Calculation'!F225</f>
        <v>7051775.459999999</v>
      </c>
      <c r="E225" s="25" t="str">
        <f>'CBA Calculation'!G225</f>
        <v>B</v>
      </c>
      <c r="F225" s="52">
        <v>35</v>
      </c>
      <c r="G225" s="92"/>
      <c r="H225" s="84">
        <v>7058469</v>
      </c>
      <c r="I225" s="86" t="s">
        <v>557</v>
      </c>
      <c r="J225" s="85">
        <v>35</v>
      </c>
      <c r="L225" s="4"/>
    </row>
    <row r="226" spans="1:12" ht="14.1" customHeight="1" x14ac:dyDescent="0.25">
      <c r="A226" s="10" t="s">
        <v>204</v>
      </c>
      <c r="B226" s="11" t="s">
        <v>439</v>
      </c>
      <c r="C226" s="10">
        <v>3</v>
      </c>
      <c r="D226" s="12">
        <f>'CBA Calculation'!F226</f>
        <v>25778925.64928</v>
      </c>
      <c r="E226" s="25" t="str">
        <f>'CBA Calculation'!G226</f>
        <v>SGA</v>
      </c>
      <c r="F226" s="52">
        <v>35</v>
      </c>
      <c r="G226" s="92"/>
      <c r="H226" s="84">
        <v>25364887</v>
      </c>
      <c r="I226" s="86" t="s">
        <v>557</v>
      </c>
      <c r="J226" s="85">
        <v>35</v>
      </c>
      <c r="L226" s="4"/>
    </row>
    <row r="227" spans="1:12" ht="14.1" customHeight="1" x14ac:dyDescent="0.25">
      <c r="A227" s="10" t="s">
        <v>205</v>
      </c>
      <c r="B227" s="11" t="s">
        <v>440</v>
      </c>
      <c r="C227" s="10">
        <v>3</v>
      </c>
      <c r="D227" s="12">
        <f>'CBA Calculation'!F227</f>
        <v>8088028.9499999993</v>
      </c>
      <c r="E227" s="25" t="str">
        <f>'CBA Calculation'!G227</f>
        <v>B</v>
      </c>
      <c r="F227" s="52">
        <v>35</v>
      </c>
      <c r="G227" s="92"/>
      <c r="H227" s="84">
        <v>7891528</v>
      </c>
      <c r="I227" s="86" t="s">
        <v>557</v>
      </c>
      <c r="J227" s="85">
        <v>35</v>
      </c>
      <c r="L227" s="4"/>
    </row>
    <row r="228" spans="1:12" ht="14.1" customHeight="1" x14ac:dyDescent="0.25">
      <c r="A228" s="10" t="s">
        <v>206</v>
      </c>
      <c r="B228" s="11" t="s">
        <v>441</v>
      </c>
      <c r="C228" s="10">
        <v>3</v>
      </c>
      <c r="D228" s="12">
        <f>'CBA Calculation'!F228</f>
        <v>14353137.644999998</v>
      </c>
      <c r="E228" s="25" t="str">
        <f>'CBA Calculation'!G228</f>
        <v>B</v>
      </c>
      <c r="F228" s="52">
        <v>35</v>
      </c>
      <c r="G228" s="92"/>
      <c r="H228" s="84">
        <v>14501534</v>
      </c>
      <c r="I228" s="86" t="s">
        <v>557</v>
      </c>
      <c r="J228" s="85">
        <v>35</v>
      </c>
      <c r="L228" s="4"/>
    </row>
    <row r="229" spans="1:12" ht="14.1" customHeight="1" x14ac:dyDescent="0.25">
      <c r="A229" s="10" t="s">
        <v>207</v>
      </c>
      <c r="B229" s="11" t="s">
        <v>442</v>
      </c>
      <c r="C229" s="10">
        <v>3</v>
      </c>
      <c r="D229" s="12">
        <f>'CBA Calculation'!F229</f>
        <v>5406875.8799999999</v>
      </c>
      <c r="E229" s="25" t="str">
        <f>'CBA Calculation'!G229</f>
        <v>B</v>
      </c>
      <c r="F229" s="52">
        <v>45</v>
      </c>
      <c r="G229" s="92"/>
      <c r="H229" s="84">
        <v>5288800</v>
      </c>
      <c r="I229" s="86" t="s">
        <v>557</v>
      </c>
      <c r="J229" s="85">
        <v>45</v>
      </c>
      <c r="L229" s="4"/>
    </row>
    <row r="230" spans="1:12" ht="14.1" customHeight="1" x14ac:dyDescent="0.25">
      <c r="A230" s="10" t="s">
        <v>208</v>
      </c>
      <c r="B230" s="11" t="s">
        <v>443</v>
      </c>
      <c r="C230" s="10">
        <v>3</v>
      </c>
      <c r="D230" s="12">
        <f>'CBA Calculation'!F230</f>
        <v>2090081.0070000002</v>
      </c>
      <c r="E230" s="25" t="str">
        <f>'CBA Calculation'!G230</f>
        <v>F</v>
      </c>
      <c r="F230" s="52">
        <v>45</v>
      </c>
      <c r="G230" s="92"/>
      <c r="H230" s="84">
        <v>2141831</v>
      </c>
      <c r="I230" s="86" t="s">
        <v>558</v>
      </c>
      <c r="J230" s="85">
        <v>45</v>
      </c>
      <c r="L230" s="4"/>
    </row>
    <row r="231" spans="1:12" ht="14.1" customHeight="1" x14ac:dyDescent="0.25">
      <c r="A231" s="10" t="s">
        <v>444</v>
      </c>
      <c r="B231" s="11" t="s">
        <v>483</v>
      </c>
      <c r="C231" s="10">
        <v>3</v>
      </c>
      <c r="D231" s="12">
        <f>'CBA Calculation'!F231</f>
        <v>8127858.1049999995</v>
      </c>
      <c r="E231" s="25" t="str">
        <f>'CBA Calculation'!G231</f>
        <v>B</v>
      </c>
      <c r="F231" s="52">
        <v>35</v>
      </c>
      <c r="G231" s="92"/>
      <c r="H231" s="84">
        <v>7930759</v>
      </c>
      <c r="I231" s="86" t="s">
        <v>557</v>
      </c>
      <c r="J231" s="85">
        <v>35</v>
      </c>
      <c r="L231" s="4"/>
    </row>
    <row r="232" spans="1:12" ht="14.1" customHeight="1" x14ac:dyDescent="0.25">
      <c r="A232" s="32" t="s">
        <v>209</v>
      </c>
      <c r="B232" s="33" t="s">
        <v>445</v>
      </c>
      <c r="C232" s="32">
        <v>3</v>
      </c>
      <c r="D232" s="97">
        <f>'CBA Calculation'!F232</f>
        <v>4918346.3849999998</v>
      </c>
      <c r="E232" s="98" t="str">
        <f>'CBA Calculation'!G232</f>
        <v>B</v>
      </c>
      <c r="F232" s="99">
        <v>45</v>
      </c>
      <c r="G232" s="92"/>
      <c r="H232" s="100">
        <v>4907578</v>
      </c>
      <c r="I232" s="101" t="s">
        <v>557</v>
      </c>
      <c r="J232" s="99">
        <v>45</v>
      </c>
      <c r="L232" s="4"/>
    </row>
    <row r="233" spans="1:12" ht="14.1" customHeight="1" x14ac:dyDescent="0.25">
      <c r="A233" s="10" t="s">
        <v>210</v>
      </c>
      <c r="B233" s="11" t="s">
        <v>446</v>
      </c>
      <c r="C233" s="10">
        <v>2</v>
      </c>
      <c r="D233" s="12">
        <f>'CBA Calculation'!F233</f>
        <v>2183611.7399999998</v>
      </c>
      <c r="E233" s="25" t="str">
        <f>'CBA Calculation'!G233</f>
        <v>B</v>
      </c>
      <c r="F233" s="52">
        <v>45</v>
      </c>
      <c r="G233" s="92"/>
      <c r="H233" s="84">
        <v>2133777</v>
      </c>
      <c r="I233" s="86" t="s">
        <v>557</v>
      </c>
      <c r="J233" s="85">
        <v>45</v>
      </c>
      <c r="L233" s="4"/>
    </row>
    <row r="234" spans="1:12" ht="14.1" customHeight="1" x14ac:dyDescent="0.25">
      <c r="A234" s="10" t="s">
        <v>211</v>
      </c>
      <c r="B234" s="11" t="s">
        <v>484</v>
      </c>
      <c r="C234" s="10">
        <v>3</v>
      </c>
      <c r="D234" s="12">
        <f>'CBA Calculation'!F234</f>
        <v>2345609.6999999997</v>
      </c>
      <c r="E234" s="25" t="str">
        <f>'CBA Calculation'!G234</f>
        <v>B</v>
      </c>
      <c r="F234" s="52">
        <v>45</v>
      </c>
      <c r="G234" s="92"/>
      <c r="H234" s="84">
        <v>2288978</v>
      </c>
      <c r="I234" s="86" t="s">
        <v>557</v>
      </c>
      <c r="J234" s="85">
        <v>45</v>
      </c>
      <c r="L234" s="4"/>
    </row>
    <row r="235" spans="1:12" ht="14.1" customHeight="1" x14ac:dyDescent="0.25">
      <c r="A235" s="32" t="s">
        <v>212</v>
      </c>
      <c r="B235" s="33" t="s">
        <v>447</v>
      </c>
      <c r="C235" s="32">
        <v>3</v>
      </c>
      <c r="D235" s="97">
        <f>'CBA Calculation'!F235</f>
        <v>5013409.334999999</v>
      </c>
      <c r="E235" s="98" t="str">
        <f>'CBA Calculation'!G235</f>
        <v>B</v>
      </c>
      <c r="F235" s="99">
        <v>45</v>
      </c>
      <c r="G235" s="92"/>
      <c r="H235" s="100">
        <v>4988467</v>
      </c>
      <c r="I235" s="101" t="s">
        <v>557</v>
      </c>
      <c r="J235" s="99">
        <v>45</v>
      </c>
      <c r="L235" s="4"/>
    </row>
    <row r="236" spans="1:12" ht="14.1" customHeight="1" x14ac:dyDescent="0.25">
      <c r="A236" s="10" t="s">
        <v>213</v>
      </c>
      <c r="B236" s="11" t="s">
        <v>448</v>
      </c>
      <c r="C236" s="10">
        <v>3</v>
      </c>
      <c r="D236" s="12">
        <f>'CBA Calculation'!F236</f>
        <v>3161366.1899999995</v>
      </c>
      <c r="E236" s="25" t="str">
        <f>'CBA Calculation'!G236</f>
        <v>B</v>
      </c>
      <c r="F236" s="52">
        <v>45</v>
      </c>
      <c r="G236" s="92"/>
      <c r="H236" s="84">
        <v>3145638</v>
      </c>
      <c r="I236" s="86" t="s">
        <v>557</v>
      </c>
      <c r="J236" s="85">
        <v>45</v>
      </c>
      <c r="L236" s="4"/>
    </row>
    <row r="237" spans="1:12" ht="14.1" customHeight="1" x14ac:dyDescent="0.25">
      <c r="A237" s="10" t="s">
        <v>241</v>
      </c>
      <c r="B237" s="11" t="s">
        <v>449</v>
      </c>
      <c r="C237" s="10">
        <v>3</v>
      </c>
      <c r="D237" s="12">
        <f>'CBA Calculation'!F237</f>
        <v>5399523.2999999998</v>
      </c>
      <c r="E237" s="25" t="str">
        <f>'CBA Calculation'!G237</f>
        <v>B</v>
      </c>
      <c r="F237" s="52">
        <v>45</v>
      </c>
      <c r="G237" s="92"/>
      <c r="H237" s="84">
        <v>5393496</v>
      </c>
      <c r="I237" s="86" t="s">
        <v>557</v>
      </c>
      <c r="J237" s="85">
        <v>45</v>
      </c>
      <c r="L237" s="4"/>
    </row>
    <row r="238" spans="1:12" ht="14.1" customHeight="1" x14ac:dyDescent="0.25">
      <c r="A238" s="10" t="s">
        <v>214</v>
      </c>
      <c r="B238" s="11" t="s">
        <v>450</v>
      </c>
      <c r="C238" s="10">
        <v>2</v>
      </c>
      <c r="D238" s="12">
        <f>'CBA Calculation'!F238</f>
        <v>3188862.9899999998</v>
      </c>
      <c r="E238" s="25" t="str">
        <f>'CBA Calculation'!G238</f>
        <v>B</v>
      </c>
      <c r="F238" s="52">
        <v>45</v>
      </c>
      <c r="G238" s="92"/>
      <c r="H238" s="84">
        <v>3149203</v>
      </c>
      <c r="I238" s="86" t="s">
        <v>557</v>
      </c>
      <c r="J238" s="85">
        <v>45</v>
      </c>
      <c r="L238" s="4"/>
    </row>
    <row r="239" spans="1:12" ht="14.1" customHeight="1" x14ac:dyDescent="0.25">
      <c r="A239" s="10" t="s">
        <v>215</v>
      </c>
      <c r="B239" s="11" t="s">
        <v>485</v>
      </c>
      <c r="C239" s="10">
        <v>2</v>
      </c>
      <c r="D239" s="12">
        <f>'CBA Calculation'!F239</f>
        <v>3200472.7499999995</v>
      </c>
      <c r="E239" s="25" t="str">
        <f>'CBA Calculation'!G239</f>
        <v>B</v>
      </c>
      <c r="F239" s="52">
        <v>45</v>
      </c>
      <c r="G239" s="92"/>
      <c r="H239" s="84">
        <v>3142530</v>
      </c>
      <c r="I239" s="86" t="s">
        <v>557</v>
      </c>
      <c r="J239" s="85">
        <v>45</v>
      </c>
      <c r="L239" s="4"/>
    </row>
    <row r="240" spans="1:12" ht="14.1" customHeight="1" x14ac:dyDescent="0.25">
      <c r="A240" s="10" t="s">
        <v>216</v>
      </c>
      <c r="B240" s="11" t="s">
        <v>451</v>
      </c>
      <c r="C240" s="10">
        <v>3</v>
      </c>
      <c r="D240" s="12">
        <f>'CBA Calculation'!F240</f>
        <v>4332241.4399999995</v>
      </c>
      <c r="E240" s="25" t="str">
        <f>'CBA Calculation'!G240</f>
        <v>B</v>
      </c>
      <c r="F240" s="52">
        <v>45</v>
      </c>
      <c r="G240" s="92"/>
      <c r="H240" s="84">
        <v>4310688</v>
      </c>
      <c r="I240" s="86" t="s">
        <v>557</v>
      </c>
      <c r="J240" s="85">
        <v>45</v>
      </c>
      <c r="L240" s="4"/>
    </row>
    <row r="241" spans="1:12" ht="14.1" customHeight="1" x14ac:dyDescent="0.25">
      <c r="A241" s="10" t="s">
        <v>217</v>
      </c>
      <c r="B241" s="11" t="s">
        <v>452</v>
      </c>
      <c r="C241" s="10">
        <v>3</v>
      </c>
      <c r="D241" s="12">
        <f>'CBA Calculation'!F241</f>
        <v>3736470.4049999998</v>
      </c>
      <c r="E241" s="25" t="str">
        <f>'CBA Calculation'!G241</f>
        <v>B</v>
      </c>
      <c r="F241" s="52">
        <v>45</v>
      </c>
      <c r="G241" s="92"/>
      <c r="H241" s="84">
        <v>3718167</v>
      </c>
      <c r="I241" s="86" t="s">
        <v>557</v>
      </c>
      <c r="J241" s="85">
        <v>45</v>
      </c>
      <c r="L241" s="4"/>
    </row>
    <row r="242" spans="1:12" ht="14.1" customHeight="1" x14ac:dyDescent="0.25">
      <c r="A242" s="10" t="s">
        <v>218</v>
      </c>
      <c r="B242" s="11" t="s">
        <v>453</v>
      </c>
      <c r="C242" s="10">
        <v>3</v>
      </c>
      <c r="D242" s="12">
        <f>'CBA Calculation'!F242</f>
        <v>4732348.0199999996</v>
      </c>
      <c r="E242" s="25" t="str">
        <f>'CBA Calculation'!G242</f>
        <v>B</v>
      </c>
      <c r="F242" s="52">
        <v>45</v>
      </c>
      <c r="G242" s="92"/>
      <c r="H242" s="84">
        <v>4709853</v>
      </c>
      <c r="I242" s="86" t="s">
        <v>557</v>
      </c>
      <c r="J242" s="85">
        <v>45</v>
      </c>
      <c r="L242" s="4"/>
    </row>
    <row r="243" spans="1:12" ht="14.1" customHeight="1" x14ac:dyDescent="0.25">
      <c r="A243" s="10" t="s">
        <v>219</v>
      </c>
      <c r="B243" s="11" t="s">
        <v>454</v>
      </c>
      <c r="C243" s="10">
        <v>3</v>
      </c>
      <c r="D243" s="12">
        <f>'CBA Calculation'!F243</f>
        <v>5691529.0649999995</v>
      </c>
      <c r="E243" s="25" t="str">
        <f>'CBA Calculation'!G243</f>
        <v>B</v>
      </c>
      <c r="F243" s="52">
        <v>45</v>
      </c>
      <c r="G243" s="92"/>
      <c r="H243" s="84">
        <v>5663213</v>
      </c>
      <c r="I243" s="86" t="s">
        <v>557</v>
      </c>
      <c r="J243" s="85">
        <v>45</v>
      </c>
      <c r="L243" s="4"/>
    </row>
    <row r="244" spans="1:12" ht="14.1" customHeight="1" x14ac:dyDescent="0.25">
      <c r="A244" s="10" t="s">
        <v>220</v>
      </c>
      <c r="B244" s="11" t="s">
        <v>455</v>
      </c>
      <c r="C244" s="10">
        <v>3</v>
      </c>
      <c r="D244" s="12">
        <f>'CBA Calculation'!F244</f>
        <v>6023312.0180000011</v>
      </c>
      <c r="E244" s="25" t="str">
        <f>'CBA Calculation'!G244</f>
        <v>F</v>
      </c>
      <c r="F244" s="52">
        <v>45</v>
      </c>
      <c r="G244" s="92"/>
      <c r="H244" s="84">
        <v>5867535</v>
      </c>
      <c r="I244" s="86" t="s">
        <v>557</v>
      </c>
      <c r="J244" s="85">
        <v>35</v>
      </c>
      <c r="L244" s="4"/>
    </row>
    <row r="245" spans="1:12" ht="14.1" customHeight="1" x14ac:dyDescent="0.25">
      <c r="A245" s="10" t="s">
        <v>221</v>
      </c>
      <c r="B245" s="11" t="s">
        <v>456</v>
      </c>
      <c r="C245" s="10">
        <v>2</v>
      </c>
      <c r="D245" s="12">
        <f>'CBA Calculation'!F245</f>
        <v>2094027.0449999997</v>
      </c>
      <c r="E245" s="25" t="str">
        <f>'CBA Calculation'!G245</f>
        <v>B</v>
      </c>
      <c r="F245" s="52">
        <v>45</v>
      </c>
      <c r="G245" s="92"/>
      <c r="H245" s="84">
        <v>2079511</v>
      </c>
      <c r="I245" s="86" t="s">
        <v>557</v>
      </c>
      <c r="J245" s="85">
        <v>45</v>
      </c>
      <c r="L245" s="4"/>
    </row>
    <row r="246" spans="1:12" ht="14.1" customHeight="1" x14ac:dyDescent="0.25">
      <c r="A246" s="10" t="s">
        <v>222</v>
      </c>
      <c r="B246" s="11" t="s">
        <v>457</v>
      </c>
      <c r="C246" s="10">
        <v>3</v>
      </c>
      <c r="D246" s="12">
        <f>'CBA Calculation'!F246</f>
        <v>19932343.889999997</v>
      </c>
      <c r="E246" s="25" t="str">
        <f>'CBA Calculation'!G246</f>
        <v>B</v>
      </c>
      <c r="F246" s="52">
        <v>35</v>
      </c>
      <c r="G246" s="92"/>
      <c r="H246" s="84">
        <v>19733355</v>
      </c>
      <c r="I246" s="86" t="s">
        <v>557</v>
      </c>
      <c r="J246" s="85">
        <v>35</v>
      </c>
      <c r="L246" s="4"/>
    </row>
    <row r="247" spans="1:12" ht="14.1" customHeight="1" x14ac:dyDescent="0.25">
      <c r="A247" s="10" t="s">
        <v>223</v>
      </c>
      <c r="B247" s="11" t="s">
        <v>458</v>
      </c>
      <c r="C247" s="10">
        <v>3</v>
      </c>
      <c r="D247" s="12">
        <f>'CBA Calculation'!F247</f>
        <v>5826905.5799999991</v>
      </c>
      <c r="E247" s="25" t="str">
        <f>'CBA Calculation'!G247</f>
        <v>B</v>
      </c>
      <c r="F247" s="52">
        <v>35</v>
      </c>
      <c r="G247" s="92"/>
      <c r="H247" s="84">
        <v>5797916</v>
      </c>
      <c r="I247" s="86" t="s">
        <v>557</v>
      </c>
      <c r="J247" s="85">
        <v>35</v>
      </c>
      <c r="L247" s="4"/>
    </row>
    <row r="248" spans="1:12" ht="14.1" customHeight="1" x14ac:dyDescent="0.25">
      <c r="A248" s="10" t="s">
        <v>224</v>
      </c>
      <c r="B248" s="11" t="s">
        <v>459</v>
      </c>
      <c r="C248" s="10">
        <v>3</v>
      </c>
      <c r="D248" s="12">
        <f>'CBA Calculation'!F248</f>
        <v>6540788.2349999994</v>
      </c>
      <c r="E248" s="25" t="str">
        <f>'CBA Calculation'!G248</f>
        <v>B</v>
      </c>
      <c r="F248" s="52">
        <v>35</v>
      </c>
      <c r="G248" s="92"/>
      <c r="H248" s="84">
        <v>6508247</v>
      </c>
      <c r="I248" s="86" t="s">
        <v>557</v>
      </c>
      <c r="J248" s="85">
        <v>35</v>
      </c>
      <c r="L248" s="4"/>
    </row>
    <row r="249" spans="1:12" ht="14.1" customHeight="1" x14ac:dyDescent="0.25">
      <c r="A249" s="32" t="s">
        <v>225</v>
      </c>
      <c r="B249" s="33" t="s">
        <v>460</v>
      </c>
      <c r="C249" s="32">
        <v>3</v>
      </c>
      <c r="D249" s="97">
        <f>'CBA Calculation'!F249</f>
        <v>9117763.004999999</v>
      </c>
      <c r="E249" s="98" t="str">
        <f>'CBA Calculation'!G249</f>
        <v>B</v>
      </c>
      <c r="F249" s="99">
        <v>35</v>
      </c>
      <c r="G249" s="92"/>
      <c r="H249" s="100">
        <v>8923472</v>
      </c>
      <c r="I249" s="101" t="s">
        <v>557</v>
      </c>
      <c r="J249" s="99">
        <v>35</v>
      </c>
      <c r="L249" s="4"/>
    </row>
    <row r="250" spans="1:12" ht="14.1" customHeight="1" x14ac:dyDescent="0.25">
      <c r="A250" s="32" t="s">
        <v>226</v>
      </c>
      <c r="B250" s="33" t="s">
        <v>461</v>
      </c>
      <c r="C250" s="32">
        <v>3</v>
      </c>
      <c r="D250" s="97">
        <f>'CBA Calculation'!F250</f>
        <v>5124259.8299999991</v>
      </c>
      <c r="E250" s="98" t="str">
        <f>'CBA Calculation'!G250</f>
        <v>B</v>
      </c>
      <c r="F250" s="99">
        <v>45</v>
      </c>
      <c r="G250" s="92"/>
      <c r="H250" s="100">
        <v>4999821</v>
      </c>
      <c r="I250" s="101" t="s">
        <v>557</v>
      </c>
      <c r="J250" s="99">
        <v>45</v>
      </c>
      <c r="L250" s="4"/>
    </row>
    <row r="251" spans="1:12" ht="14.1" customHeight="1" x14ac:dyDescent="0.25">
      <c r="A251" s="10" t="s">
        <v>227</v>
      </c>
      <c r="B251" s="11" t="s">
        <v>462</v>
      </c>
      <c r="C251" s="10">
        <v>3</v>
      </c>
      <c r="D251" s="12">
        <f>'CBA Calculation'!F251</f>
        <v>2843877.6449999996</v>
      </c>
      <c r="E251" s="25" t="str">
        <f>'CBA Calculation'!G251</f>
        <v>B</v>
      </c>
      <c r="F251" s="52">
        <v>45</v>
      </c>
      <c r="G251" s="92"/>
      <c r="H251" s="84">
        <v>2818305</v>
      </c>
      <c r="I251" s="86" t="s">
        <v>557</v>
      </c>
      <c r="J251" s="85">
        <v>45</v>
      </c>
      <c r="L251" s="4"/>
    </row>
    <row r="252" spans="1:12" ht="14.1" customHeight="1" x14ac:dyDescent="0.25">
      <c r="A252" s="10" t="s">
        <v>228</v>
      </c>
      <c r="B252" s="11" t="s">
        <v>463</v>
      </c>
      <c r="C252" s="10">
        <v>3</v>
      </c>
      <c r="D252" s="12">
        <f>'CBA Calculation'!F252</f>
        <v>3255914.5799999996</v>
      </c>
      <c r="E252" s="25" t="str">
        <f>'CBA Calculation'!G252</f>
        <v>B</v>
      </c>
      <c r="F252" s="52">
        <v>45</v>
      </c>
      <c r="G252" s="92"/>
      <c r="H252" s="84">
        <v>3176805</v>
      </c>
      <c r="I252" s="86" t="s">
        <v>557</v>
      </c>
      <c r="J252" s="85">
        <v>45</v>
      </c>
      <c r="L252" s="4"/>
    </row>
    <row r="253" spans="1:12" ht="14.1" customHeight="1" x14ac:dyDescent="0.25">
      <c r="A253" s="32" t="s">
        <v>229</v>
      </c>
      <c r="B253" s="33" t="s">
        <v>464</v>
      </c>
      <c r="C253" s="32">
        <v>3</v>
      </c>
      <c r="D253" s="97">
        <f>'CBA Calculation'!F253</f>
        <v>4364894.8949999996</v>
      </c>
      <c r="E253" s="98" t="str">
        <f>'CBA Calculation'!G253</f>
        <v>B</v>
      </c>
      <c r="F253" s="99">
        <v>45</v>
      </c>
      <c r="G253" s="92"/>
      <c r="H253" s="100">
        <v>4343179</v>
      </c>
      <c r="I253" s="101" t="s">
        <v>557</v>
      </c>
      <c r="J253" s="99">
        <v>45</v>
      </c>
      <c r="L253" s="4"/>
    </row>
    <row r="254" spans="1:12" ht="14.1" customHeight="1" x14ac:dyDescent="0.25">
      <c r="A254" s="10" t="s">
        <v>230</v>
      </c>
      <c r="B254" s="11" t="s">
        <v>465</v>
      </c>
      <c r="C254" s="10">
        <v>3</v>
      </c>
      <c r="D254" s="12">
        <f>'CBA Calculation'!F254</f>
        <v>2358552.09</v>
      </c>
      <c r="E254" s="25" t="str">
        <f>'CBA Calculation'!G254</f>
        <v>B</v>
      </c>
      <c r="F254" s="52">
        <v>45</v>
      </c>
      <c r="G254" s="92"/>
      <c r="H254" s="84">
        <v>2346818</v>
      </c>
      <c r="I254" s="86" t="s">
        <v>557</v>
      </c>
      <c r="J254" s="85">
        <v>45</v>
      </c>
      <c r="L254" s="4"/>
    </row>
    <row r="255" spans="1:12" ht="14.1" customHeight="1" x14ac:dyDescent="0.25">
      <c r="A255" s="10" t="s">
        <v>231</v>
      </c>
      <c r="B255" s="11" t="s">
        <v>466</v>
      </c>
      <c r="C255" s="10">
        <v>3</v>
      </c>
      <c r="D255" s="12">
        <f>'CBA Calculation'!F255</f>
        <v>10887234.087872591</v>
      </c>
      <c r="E255" s="25" t="str">
        <f>'CBA Calculation'!G255</f>
        <v>F</v>
      </c>
      <c r="F255" s="52">
        <v>35</v>
      </c>
      <c r="G255" s="92"/>
      <c r="H255" s="84">
        <v>11541001</v>
      </c>
      <c r="I255" s="86" t="s">
        <v>557</v>
      </c>
      <c r="J255" s="85">
        <v>35</v>
      </c>
      <c r="L255" s="4"/>
    </row>
    <row r="256" spans="1:12" ht="15" x14ac:dyDescent="0.25">
      <c r="A256" s="10" t="s">
        <v>232</v>
      </c>
      <c r="B256" s="11" t="s">
        <v>467</v>
      </c>
      <c r="C256" s="10">
        <v>2</v>
      </c>
      <c r="D256" s="12">
        <f>'CBA Calculation'!F256</f>
        <v>3577839.1949999998</v>
      </c>
      <c r="E256" s="25" t="str">
        <f>'CBA Calculation'!G256</f>
        <v>B</v>
      </c>
      <c r="F256" s="52">
        <v>45</v>
      </c>
      <c r="G256" s="92"/>
      <c r="H256" s="84">
        <v>3590314</v>
      </c>
      <c r="I256" s="86" t="s">
        <v>557</v>
      </c>
      <c r="J256" s="85">
        <v>45</v>
      </c>
      <c r="L256" s="4"/>
    </row>
    <row r="257" spans="1:12" ht="15" x14ac:dyDescent="0.25">
      <c r="A257" s="10" t="s">
        <v>233</v>
      </c>
      <c r="B257" s="11" t="s">
        <v>468</v>
      </c>
      <c r="C257" s="10">
        <v>3</v>
      </c>
      <c r="D257" s="12">
        <f>'CBA Calculation'!F257</f>
        <v>4450826.4149999991</v>
      </c>
      <c r="E257" s="25" t="str">
        <f>'CBA Calculation'!G257</f>
        <v>B</v>
      </c>
      <c r="F257" s="52">
        <v>45</v>
      </c>
      <c r="G257" s="92"/>
      <c r="H257" s="84">
        <v>4346886</v>
      </c>
      <c r="I257" s="86" t="s">
        <v>557</v>
      </c>
      <c r="J257" s="85">
        <v>45</v>
      </c>
      <c r="L257" s="4"/>
    </row>
  </sheetData>
  <sheetProtection password="D85F" sheet="1"/>
  <mergeCells count="3">
    <mergeCell ref="A7:F7"/>
    <mergeCell ref="H6:J6"/>
    <mergeCell ref="H7:J7"/>
  </mergeCells>
  <phoneticPr fontId="0" type="noConversion"/>
  <pageMargins left="0.25" right="0.25" top="0.75" bottom="0.75" header="0.3" footer="0.3"/>
  <pageSetup scale="95" orientation="landscape" horizontalDpi="300" r:id="rId1"/>
  <headerFooter alignWithMargins="0">
    <oddHeader>&amp;C&amp;"-,Regular"&amp;8Nebraska Department of Education 
School Finance &amp; Organization Services</oddHeader>
    <oddFooter>&amp;R&amp;"-,Regular"&amp;8&amp;P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6"/>
  <sheetViews>
    <sheetView zoomScaleNormal="100" workbookViewId="0">
      <pane ySplit="6" topLeftCell="A7" activePane="bottomLeft" state="frozen"/>
      <selection activeCell="A6" sqref="A6"/>
      <selection pane="bottomLeft"/>
    </sheetView>
  </sheetViews>
  <sheetFormatPr defaultRowHeight="12.75" x14ac:dyDescent="0.2"/>
  <cols>
    <col min="1" max="1" width="14.5703125" style="1" customWidth="1"/>
    <col min="2" max="2" width="35.7109375" style="1" customWidth="1"/>
    <col min="3" max="3" width="14.7109375" style="3" customWidth="1"/>
    <col min="4" max="4" width="16.28515625" style="4" customWidth="1"/>
    <col min="5" max="5" width="12" style="4" customWidth="1"/>
    <col min="6" max="6" width="17" style="4" customWidth="1"/>
    <col min="7" max="7" width="13.85546875" style="4" customWidth="1"/>
    <col min="8" max="8" width="16" style="4" customWidth="1"/>
    <col min="9" max="9" width="14.28515625" style="4" customWidth="1"/>
    <col min="10" max="10" width="14" style="1" customWidth="1"/>
    <col min="11" max="12" width="14.7109375" style="1" customWidth="1"/>
    <col min="13" max="13" width="14.7109375" style="1" hidden="1" customWidth="1"/>
    <col min="14" max="16384" width="9.140625" style="1"/>
  </cols>
  <sheetData>
    <row r="1" spans="1:14" x14ac:dyDescent="0.2">
      <c r="E1" s="93"/>
    </row>
    <row r="3" spans="1:14" ht="15" hidden="1" x14ac:dyDescent="0.25">
      <c r="A3" s="5"/>
      <c r="B3" s="6"/>
      <c r="C3" s="15" t="s">
        <v>512</v>
      </c>
      <c r="E3" s="45">
        <v>1.0049999999999999</v>
      </c>
      <c r="F3" s="8"/>
      <c r="G3" s="16"/>
      <c r="H3" s="16"/>
      <c r="I3" s="16"/>
      <c r="J3" s="6"/>
      <c r="K3" s="6"/>
      <c r="L3" s="6"/>
      <c r="M3" s="6"/>
      <c r="N3" s="6"/>
    </row>
    <row r="4" spans="1:14" ht="15" customHeight="1" x14ac:dyDescent="0.25">
      <c r="A4" s="5"/>
      <c r="B4" s="6"/>
      <c r="C4" s="14"/>
      <c r="D4" s="16"/>
      <c r="E4" s="16"/>
      <c r="F4" s="17"/>
      <c r="G4" s="16"/>
      <c r="H4" s="16"/>
      <c r="I4" s="16"/>
      <c r="J4" s="6"/>
      <c r="K4" s="6"/>
      <c r="L4" s="6"/>
      <c r="M4" s="6"/>
      <c r="N4" s="6"/>
    </row>
    <row r="5" spans="1:14" ht="15.75" thickBot="1" x14ac:dyDescent="0.3">
      <c r="A5" s="18" t="s">
        <v>568</v>
      </c>
      <c r="B5" s="6"/>
      <c r="C5" s="58"/>
      <c r="D5" s="36"/>
      <c r="E5" s="36"/>
      <c r="F5" s="35"/>
      <c r="G5" s="36"/>
      <c r="H5" s="36"/>
      <c r="I5" s="59"/>
      <c r="J5" s="34"/>
      <c r="K5" s="34"/>
      <c r="L5" s="6"/>
      <c r="M5" s="6"/>
      <c r="N5" s="6"/>
    </row>
    <row r="6" spans="1:14" ht="75.75" thickBot="1" x14ac:dyDescent="0.3">
      <c r="A6" s="60" t="s">
        <v>511</v>
      </c>
      <c r="B6" s="61" t="s">
        <v>507</v>
      </c>
      <c r="C6" s="62" t="s">
        <v>527</v>
      </c>
      <c r="D6" s="63" t="s">
        <v>528</v>
      </c>
      <c r="E6" s="63" t="s">
        <v>529</v>
      </c>
      <c r="F6" s="63" t="s">
        <v>530</v>
      </c>
      <c r="G6" s="64" t="s">
        <v>531</v>
      </c>
      <c r="H6" s="65" t="s">
        <v>532</v>
      </c>
      <c r="I6" s="65" t="s">
        <v>533</v>
      </c>
      <c r="J6" s="66" t="s">
        <v>565</v>
      </c>
      <c r="K6" s="67" t="s">
        <v>534</v>
      </c>
      <c r="L6" s="67" t="s">
        <v>550</v>
      </c>
      <c r="M6" s="40" t="s">
        <v>551</v>
      </c>
      <c r="N6" s="6"/>
    </row>
    <row r="7" spans="1:14" ht="15" x14ac:dyDescent="0.25">
      <c r="A7" s="19" t="s">
        <v>0</v>
      </c>
      <c r="B7" s="19" t="s">
        <v>244</v>
      </c>
      <c r="C7" s="89">
        <v>2658944.89</v>
      </c>
      <c r="D7" s="20">
        <v>3978157</v>
      </c>
      <c r="E7" s="20">
        <v>162999</v>
      </c>
      <c r="F7" s="21">
        <v>527047</v>
      </c>
      <c r="G7" s="20">
        <v>0</v>
      </c>
      <c r="H7" s="41">
        <f>D7-E7-F7-G7</f>
        <v>3288111</v>
      </c>
      <c r="I7" s="29">
        <f>H7*0.02</f>
        <v>65762.22</v>
      </c>
      <c r="J7" s="30">
        <v>245834</v>
      </c>
      <c r="K7" s="44">
        <v>0</v>
      </c>
      <c r="L7" s="47">
        <v>0</v>
      </c>
      <c r="M7" s="46">
        <v>0</v>
      </c>
      <c r="N7" s="6"/>
    </row>
    <row r="8" spans="1:14" ht="15" x14ac:dyDescent="0.25">
      <c r="A8" s="19" t="s">
        <v>1</v>
      </c>
      <c r="B8" s="19" t="s">
        <v>245</v>
      </c>
      <c r="C8" s="89">
        <v>31912834.789810002</v>
      </c>
      <c r="D8" s="20">
        <v>38257369</v>
      </c>
      <c r="E8" s="20">
        <v>2601727</v>
      </c>
      <c r="F8" s="21">
        <v>7469421</v>
      </c>
      <c r="G8" s="20">
        <v>1345149</v>
      </c>
      <c r="H8" s="41">
        <f>D8-E8-F8-G8</f>
        <v>26841072</v>
      </c>
      <c r="I8" s="41">
        <f>H8*0.02</f>
        <v>536821.44000000006</v>
      </c>
      <c r="J8" s="20">
        <v>10487276</v>
      </c>
      <c r="K8" s="44">
        <v>194506.74004</v>
      </c>
      <c r="L8" s="47">
        <v>0</v>
      </c>
      <c r="M8" s="46">
        <v>0</v>
      </c>
      <c r="N8" s="6"/>
    </row>
    <row r="9" spans="1:14" ht="15" x14ac:dyDescent="0.25">
      <c r="A9" s="19" t="s">
        <v>2</v>
      </c>
      <c r="B9" s="19" t="s">
        <v>469</v>
      </c>
      <c r="C9" s="89">
        <v>8280031.803115</v>
      </c>
      <c r="D9" s="20">
        <v>12448900</v>
      </c>
      <c r="E9" s="20">
        <v>591676</v>
      </c>
      <c r="F9" s="49">
        <v>2172709</v>
      </c>
      <c r="G9" s="50">
        <v>96731</v>
      </c>
      <c r="H9" s="41">
        <f t="shared" ref="H9:H72" si="0">D9-E9-F9-G9</f>
        <v>9587784</v>
      </c>
      <c r="I9" s="41">
        <f t="shared" ref="I9:I72" si="1">H9*0.02</f>
        <v>191755.68</v>
      </c>
      <c r="J9" s="51">
        <v>0</v>
      </c>
      <c r="K9" s="44">
        <v>0</v>
      </c>
      <c r="L9" s="47">
        <v>0</v>
      </c>
      <c r="M9" s="46">
        <v>0</v>
      </c>
      <c r="N9" s="6"/>
    </row>
    <row r="10" spans="1:14" ht="15" x14ac:dyDescent="0.25">
      <c r="A10" s="19" t="s">
        <v>3</v>
      </c>
      <c r="B10" s="19" t="s">
        <v>246</v>
      </c>
      <c r="C10" s="89">
        <v>2875734.6911220001</v>
      </c>
      <c r="D10" s="20">
        <v>4666500</v>
      </c>
      <c r="E10" s="20">
        <v>220000</v>
      </c>
      <c r="F10" s="49">
        <v>650000</v>
      </c>
      <c r="G10" s="50">
        <v>35054</v>
      </c>
      <c r="H10" s="41">
        <f t="shared" si="0"/>
        <v>3761446</v>
      </c>
      <c r="I10" s="41">
        <f t="shared" si="1"/>
        <v>75228.92</v>
      </c>
      <c r="J10" s="51">
        <v>9500</v>
      </c>
      <c r="K10" s="44">
        <v>0</v>
      </c>
      <c r="L10" s="47">
        <v>0</v>
      </c>
      <c r="M10" s="46">
        <v>0</v>
      </c>
      <c r="N10" s="6"/>
    </row>
    <row r="11" spans="1:14" ht="15" x14ac:dyDescent="0.25">
      <c r="A11" s="19" t="s">
        <v>4</v>
      </c>
      <c r="B11" s="19" t="s">
        <v>247</v>
      </c>
      <c r="C11" s="89">
        <v>4615147.5915120002</v>
      </c>
      <c r="D11" s="20">
        <v>5854274</v>
      </c>
      <c r="E11" s="20">
        <v>321638</v>
      </c>
      <c r="F11" s="49">
        <v>999538</v>
      </c>
      <c r="G11" s="50">
        <v>41844</v>
      </c>
      <c r="H11" s="41">
        <f t="shared" si="0"/>
        <v>4491254</v>
      </c>
      <c r="I11" s="41">
        <f t="shared" si="1"/>
        <v>89825.08</v>
      </c>
      <c r="J11" s="51">
        <v>1291044</v>
      </c>
      <c r="K11" s="44">
        <v>0</v>
      </c>
      <c r="L11" s="47">
        <v>0</v>
      </c>
      <c r="M11" s="46">
        <v>0</v>
      </c>
      <c r="N11" s="6"/>
    </row>
    <row r="12" spans="1:14" ht="15" x14ac:dyDescent="0.25">
      <c r="A12" s="19" t="s">
        <v>5</v>
      </c>
      <c r="B12" s="19" t="s">
        <v>248</v>
      </c>
      <c r="C12" s="89">
        <v>2277847.990739</v>
      </c>
      <c r="D12" s="20">
        <v>3339403</v>
      </c>
      <c r="E12" s="20">
        <v>214139</v>
      </c>
      <c r="F12" s="49">
        <v>473950</v>
      </c>
      <c r="G12" s="50">
        <v>24626</v>
      </c>
      <c r="H12" s="41">
        <f t="shared" si="0"/>
        <v>2626688</v>
      </c>
      <c r="I12" s="41">
        <f t="shared" si="1"/>
        <v>52533.760000000002</v>
      </c>
      <c r="J12" s="51">
        <v>0</v>
      </c>
      <c r="K12" s="44">
        <v>0</v>
      </c>
      <c r="L12" s="47">
        <v>0</v>
      </c>
      <c r="M12" s="46">
        <v>0</v>
      </c>
      <c r="N12" s="6"/>
    </row>
    <row r="13" spans="1:14" ht="15" x14ac:dyDescent="0.25">
      <c r="A13" s="19" t="s">
        <v>6</v>
      </c>
      <c r="B13" s="19" t="s">
        <v>249</v>
      </c>
      <c r="C13" s="89">
        <v>6141278.8499999996</v>
      </c>
      <c r="D13" s="20">
        <v>8396000</v>
      </c>
      <c r="E13" s="20">
        <v>361439</v>
      </c>
      <c r="F13" s="49">
        <v>1400000</v>
      </c>
      <c r="G13" s="50">
        <v>119420</v>
      </c>
      <c r="H13" s="41">
        <f t="shared" si="0"/>
        <v>6515141</v>
      </c>
      <c r="I13" s="41">
        <f t="shared" si="1"/>
        <v>130302.82</v>
      </c>
      <c r="J13" s="51">
        <v>56487</v>
      </c>
      <c r="K13" s="44">
        <v>0</v>
      </c>
      <c r="L13" s="47">
        <v>0</v>
      </c>
      <c r="M13" s="46">
        <v>0</v>
      </c>
      <c r="N13" s="6"/>
    </row>
    <row r="14" spans="1:14" ht="15" x14ac:dyDescent="0.25">
      <c r="A14" s="103" t="s">
        <v>7</v>
      </c>
      <c r="B14" s="103" t="s">
        <v>470</v>
      </c>
      <c r="C14" s="104">
        <v>1841925.24</v>
      </c>
      <c r="D14" s="105">
        <v>2746786</v>
      </c>
      <c r="E14" s="105">
        <v>53867</v>
      </c>
      <c r="F14" s="106">
        <v>174550</v>
      </c>
      <c r="G14" s="107">
        <v>88335</v>
      </c>
      <c r="H14" s="108">
        <f t="shared" si="0"/>
        <v>2430034</v>
      </c>
      <c r="I14" s="108">
        <f t="shared" si="1"/>
        <v>48600.68</v>
      </c>
      <c r="J14" s="108">
        <v>496137</v>
      </c>
      <c r="K14" s="109">
        <v>0</v>
      </c>
      <c r="L14" s="110">
        <v>0</v>
      </c>
      <c r="M14" s="94">
        <v>0</v>
      </c>
      <c r="N14" s="6"/>
    </row>
    <row r="15" spans="1:14" ht="15" x14ac:dyDescent="0.25">
      <c r="A15" s="19" t="s">
        <v>8</v>
      </c>
      <c r="B15" s="19" t="s">
        <v>250</v>
      </c>
      <c r="C15" s="89">
        <v>2467182.5099999998</v>
      </c>
      <c r="D15" s="20">
        <v>3675774</v>
      </c>
      <c r="E15" s="20">
        <v>131264</v>
      </c>
      <c r="F15" s="49">
        <v>284000</v>
      </c>
      <c r="G15" s="50">
        <v>24026</v>
      </c>
      <c r="H15" s="41">
        <f t="shared" si="0"/>
        <v>3236484</v>
      </c>
      <c r="I15" s="41">
        <f t="shared" si="1"/>
        <v>64729.68</v>
      </c>
      <c r="J15" s="51">
        <v>0</v>
      </c>
      <c r="K15" s="44">
        <v>0</v>
      </c>
      <c r="L15" s="47">
        <v>0</v>
      </c>
      <c r="M15" s="46">
        <v>0</v>
      </c>
      <c r="N15" s="6"/>
    </row>
    <row r="16" spans="1:14" ht="15" x14ac:dyDescent="0.25">
      <c r="A16" s="19" t="s">
        <v>9</v>
      </c>
      <c r="B16" s="19" t="s">
        <v>251</v>
      </c>
      <c r="C16" s="89">
        <v>1842886.8212929999</v>
      </c>
      <c r="D16" s="20">
        <v>2745902</v>
      </c>
      <c r="E16" s="20">
        <v>78902</v>
      </c>
      <c r="F16" s="49">
        <v>173107</v>
      </c>
      <c r="G16" s="50">
        <v>17427</v>
      </c>
      <c r="H16" s="41">
        <f t="shared" si="0"/>
        <v>2476466</v>
      </c>
      <c r="I16" s="41">
        <f t="shared" si="1"/>
        <v>49529.32</v>
      </c>
      <c r="J16" s="51">
        <v>601807</v>
      </c>
      <c r="K16" s="44">
        <v>0</v>
      </c>
      <c r="L16" s="47">
        <v>0</v>
      </c>
      <c r="M16" s="46">
        <v>0</v>
      </c>
      <c r="N16" s="6"/>
    </row>
    <row r="17" spans="1:14" ht="15" x14ac:dyDescent="0.25">
      <c r="A17" s="19" t="s">
        <v>10</v>
      </c>
      <c r="B17" s="19" t="s">
        <v>252</v>
      </c>
      <c r="C17" s="89">
        <v>5830313.2901050001</v>
      </c>
      <c r="D17" s="20">
        <v>8375558</v>
      </c>
      <c r="E17" s="20">
        <v>325100</v>
      </c>
      <c r="F17" s="49">
        <v>910500</v>
      </c>
      <c r="G17" s="50">
        <v>0</v>
      </c>
      <c r="H17" s="41">
        <f t="shared" si="0"/>
        <v>7139958</v>
      </c>
      <c r="I17" s="41">
        <f t="shared" si="1"/>
        <v>142799.16</v>
      </c>
      <c r="J17" s="51">
        <v>0</v>
      </c>
      <c r="K17" s="44">
        <v>0</v>
      </c>
      <c r="L17" s="47">
        <v>0</v>
      </c>
      <c r="M17" s="46">
        <v>0</v>
      </c>
      <c r="N17" s="6"/>
    </row>
    <row r="18" spans="1:14" ht="15" x14ac:dyDescent="0.25">
      <c r="A18" s="19" t="s">
        <v>11</v>
      </c>
      <c r="B18" s="19" t="s">
        <v>253</v>
      </c>
      <c r="C18" s="89">
        <v>2019444.555926</v>
      </c>
      <c r="D18" s="20">
        <v>2768238</v>
      </c>
      <c r="E18" s="20">
        <v>66222</v>
      </c>
      <c r="F18" s="49">
        <v>543500</v>
      </c>
      <c r="G18" s="50">
        <v>18747</v>
      </c>
      <c r="H18" s="41">
        <f t="shared" si="0"/>
        <v>2139769</v>
      </c>
      <c r="I18" s="41">
        <f t="shared" si="1"/>
        <v>42795.38</v>
      </c>
      <c r="J18" s="51">
        <v>67668</v>
      </c>
      <c r="K18" s="44">
        <v>0</v>
      </c>
      <c r="L18" s="47">
        <v>0</v>
      </c>
      <c r="M18" s="46">
        <v>0</v>
      </c>
      <c r="N18" s="6"/>
    </row>
    <row r="19" spans="1:14" ht="15" x14ac:dyDescent="0.25">
      <c r="A19" s="19" t="s">
        <v>12</v>
      </c>
      <c r="B19" s="19" t="s">
        <v>254</v>
      </c>
      <c r="C19" s="89">
        <v>1763432.922635</v>
      </c>
      <c r="D19" s="20">
        <v>2608750</v>
      </c>
      <c r="E19" s="20">
        <v>63000</v>
      </c>
      <c r="F19" s="49">
        <v>464850</v>
      </c>
      <c r="G19" s="50">
        <v>0</v>
      </c>
      <c r="H19" s="41">
        <f t="shared" si="0"/>
        <v>2080900</v>
      </c>
      <c r="I19" s="41">
        <f t="shared" si="1"/>
        <v>41618</v>
      </c>
      <c r="J19" s="51">
        <v>3862</v>
      </c>
      <c r="K19" s="44">
        <v>0</v>
      </c>
      <c r="L19" s="47">
        <v>0</v>
      </c>
      <c r="M19" s="46">
        <v>0</v>
      </c>
      <c r="N19" s="6"/>
    </row>
    <row r="20" spans="1:14" ht="15" x14ac:dyDescent="0.25">
      <c r="A20" s="19" t="s">
        <v>13</v>
      </c>
      <c r="B20" s="19" t="s">
        <v>255</v>
      </c>
      <c r="C20" s="89">
        <v>13878918.720000001</v>
      </c>
      <c r="D20" s="20">
        <v>17705865</v>
      </c>
      <c r="E20" s="20">
        <v>1968440</v>
      </c>
      <c r="F20" s="49">
        <v>3250000</v>
      </c>
      <c r="G20" s="50">
        <v>96652</v>
      </c>
      <c r="H20" s="41">
        <f t="shared" si="0"/>
        <v>12390773</v>
      </c>
      <c r="I20" s="41">
        <f t="shared" si="1"/>
        <v>247815.46</v>
      </c>
      <c r="J20" s="51">
        <v>7487129</v>
      </c>
      <c r="K20" s="44">
        <v>0</v>
      </c>
      <c r="L20" s="47">
        <v>0</v>
      </c>
      <c r="M20" s="46">
        <v>0</v>
      </c>
      <c r="N20" s="6"/>
    </row>
    <row r="21" spans="1:14" ht="15" x14ac:dyDescent="0.25">
      <c r="A21" s="19" t="s">
        <v>14</v>
      </c>
      <c r="B21" s="19" t="s">
        <v>256</v>
      </c>
      <c r="C21" s="89">
        <v>4392332.0432399996</v>
      </c>
      <c r="D21" s="20">
        <v>5895690</v>
      </c>
      <c r="E21" s="20">
        <v>315000</v>
      </c>
      <c r="F21" s="49">
        <v>591450</v>
      </c>
      <c r="G21" s="50">
        <v>0</v>
      </c>
      <c r="H21" s="41">
        <f t="shared" si="0"/>
        <v>4989240</v>
      </c>
      <c r="I21" s="41">
        <f t="shared" si="1"/>
        <v>99784.8</v>
      </c>
      <c r="J21" s="51">
        <v>259675</v>
      </c>
      <c r="K21" s="44">
        <v>0</v>
      </c>
      <c r="L21" s="47">
        <v>0</v>
      </c>
      <c r="M21" s="46">
        <v>0</v>
      </c>
      <c r="N21" s="6"/>
    </row>
    <row r="22" spans="1:14" ht="15" x14ac:dyDescent="0.25">
      <c r="A22" s="19" t="s">
        <v>257</v>
      </c>
      <c r="B22" s="19" t="s">
        <v>258</v>
      </c>
      <c r="C22" s="89">
        <v>1930034.859495</v>
      </c>
      <c r="D22" s="20">
        <v>1898840</v>
      </c>
      <c r="E22" s="20">
        <v>38626</v>
      </c>
      <c r="F22" s="49">
        <v>421000</v>
      </c>
      <c r="G22" s="50">
        <v>11716</v>
      </c>
      <c r="H22" s="41">
        <f t="shared" si="0"/>
        <v>1427498</v>
      </c>
      <c r="I22" s="41">
        <f t="shared" si="1"/>
        <v>28549.96</v>
      </c>
      <c r="J22" s="51">
        <v>2187418</v>
      </c>
      <c r="K22" s="44">
        <v>0</v>
      </c>
      <c r="L22" s="47">
        <v>0</v>
      </c>
      <c r="M22" s="46">
        <v>0</v>
      </c>
      <c r="N22" s="6"/>
    </row>
    <row r="23" spans="1:14" ht="15" x14ac:dyDescent="0.25">
      <c r="A23" s="19" t="s">
        <v>486</v>
      </c>
      <c r="B23" s="19" t="s">
        <v>487</v>
      </c>
      <c r="C23" s="89">
        <v>3026792.1069840002</v>
      </c>
      <c r="D23" s="20">
        <v>4770986</v>
      </c>
      <c r="E23" s="20">
        <v>129445</v>
      </c>
      <c r="F23" s="49">
        <v>616845</v>
      </c>
      <c r="G23" s="50">
        <v>0</v>
      </c>
      <c r="H23" s="41">
        <f t="shared" si="0"/>
        <v>4024696</v>
      </c>
      <c r="I23" s="41">
        <f t="shared" si="1"/>
        <v>80493.919999999998</v>
      </c>
      <c r="J23" s="51">
        <v>583</v>
      </c>
      <c r="K23" s="44">
        <v>0</v>
      </c>
      <c r="L23" s="47">
        <v>0</v>
      </c>
      <c r="M23" s="46">
        <v>0</v>
      </c>
      <c r="N23" s="6"/>
    </row>
    <row r="24" spans="1:14" ht="15" x14ac:dyDescent="0.25">
      <c r="A24" s="19" t="s">
        <v>15</v>
      </c>
      <c r="B24" s="19" t="s">
        <v>259</v>
      </c>
      <c r="C24" s="89">
        <v>5871557.6200000001</v>
      </c>
      <c r="D24" s="20">
        <v>8453676</v>
      </c>
      <c r="E24" s="20">
        <v>367961</v>
      </c>
      <c r="F24" s="49">
        <v>1034415</v>
      </c>
      <c r="G24" s="50">
        <v>48659</v>
      </c>
      <c r="H24" s="41">
        <f t="shared" si="0"/>
        <v>7002641</v>
      </c>
      <c r="I24" s="41">
        <f t="shared" si="1"/>
        <v>140052.82</v>
      </c>
      <c r="J24" s="51">
        <v>0</v>
      </c>
      <c r="K24" s="44">
        <v>0</v>
      </c>
      <c r="L24" s="47">
        <v>0</v>
      </c>
      <c r="M24" s="46">
        <v>0</v>
      </c>
      <c r="N24" s="6"/>
    </row>
    <row r="25" spans="1:14" ht="15" x14ac:dyDescent="0.25">
      <c r="A25" s="19" t="s">
        <v>16</v>
      </c>
      <c r="B25" s="19" t="s">
        <v>260</v>
      </c>
      <c r="C25" s="89">
        <v>6374270.6510589998</v>
      </c>
      <c r="D25" s="20">
        <v>7798799</v>
      </c>
      <c r="E25" s="20">
        <v>645912</v>
      </c>
      <c r="F25" s="49">
        <v>694900</v>
      </c>
      <c r="G25" s="50">
        <v>74914</v>
      </c>
      <c r="H25" s="41">
        <f t="shared" si="0"/>
        <v>6383073</v>
      </c>
      <c r="I25" s="41">
        <f t="shared" si="1"/>
        <v>127661.46</v>
      </c>
      <c r="J25" s="51">
        <v>689822</v>
      </c>
      <c r="K25" s="44">
        <v>21641.225363000001</v>
      </c>
      <c r="L25" s="47">
        <v>0</v>
      </c>
      <c r="M25" s="46">
        <v>0</v>
      </c>
      <c r="N25" s="6"/>
    </row>
    <row r="26" spans="1:14" ht="15" x14ac:dyDescent="0.25">
      <c r="A26" s="19" t="s">
        <v>17</v>
      </c>
      <c r="B26" s="19" t="s">
        <v>261</v>
      </c>
      <c r="C26" s="89">
        <v>43776317.169980697</v>
      </c>
      <c r="D26" s="20">
        <v>49401318</v>
      </c>
      <c r="E26" s="20">
        <v>3323562</v>
      </c>
      <c r="F26" s="49">
        <v>7530461</v>
      </c>
      <c r="G26" s="50">
        <v>1020355</v>
      </c>
      <c r="H26" s="41">
        <f t="shared" si="0"/>
        <v>37526940</v>
      </c>
      <c r="I26" s="41">
        <f t="shared" si="1"/>
        <v>750538.8</v>
      </c>
      <c r="J26" s="51">
        <v>15774930</v>
      </c>
      <c r="K26" s="44">
        <v>0</v>
      </c>
      <c r="L26" s="47">
        <v>-761320.89</v>
      </c>
      <c r="M26" s="44">
        <v>716523.05</v>
      </c>
      <c r="N26" s="6"/>
    </row>
    <row r="27" spans="1:14" ht="15" x14ac:dyDescent="0.25">
      <c r="A27" s="19" t="s">
        <v>18</v>
      </c>
      <c r="B27" s="19" t="s">
        <v>262</v>
      </c>
      <c r="C27" s="89">
        <v>3723927.09</v>
      </c>
      <c r="D27" s="20">
        <v>4833859</v>
      </c>
      <c r="E27" s="20">
        <v>240000</v>
      </c>
      <c r="F27" s="49">
        <v>713000</v>
      </c>
      <c r="G27" s="50">
        <v>50320</v>
      </c>
      <c r="H27" s="41">
        <f t="shared" si="0"/>
        <v>3830539</v>
      </c>
      <c r="I27" s="41">
        <f t="shared" si="1"/>
        <v>76610.78</v>
      </c>
      <c r="J27" s="51">
        <v>50320</v>
      </c>
      <c r="K27" s="44">
        <v>0</v>
      </c>
      <c r="L27" s="47">
        <v>0</v>
      </c>
      <c r="M27" s="46">
        <v>0</v>
      </c>
      <c r="N27" s="6"/>
    </row>
    <row r="28" spans="1:14" ht="15" x14ac:dyDescent="0.25">
      <c r="A28" s="19" t="s">
        <v>19</v>
      </c>
      <c r="B28" s="19" t="s">
        <v>263</v>
      </c>
      <c r="C28" s="89">
        <v>3376988.5014499999</v>
      </c>
      <c r="D28" s="20">
        <v>5390060</v>
      </c>
      <c r="E28" s="20">
        <v>194767</v>
      </c>
      <c r="F28" s="49">
        <v>559764</v>
      </c>
      <c r="G28" s="50">
        <v>31777</v>
      </c>
      <c r="H28" s="41">
        <f t="shared" si="0"/>
        <v>4603752</v>
      </c>
      <c r="I28" s="41">
        <f t="shared" si="1"/>
        <v>92075.040000000008</v>
      </c>
      <c r="J28" s="51">
        <v>0</v>
      </c>
      <c r="K28" s="44">
        <v>0</v>
      </c>
      <c r="L28" s="47">
        <v>0</v>
      </c>
      <c r="M28" s="46">
        <v>0</v>
      </c>
      <c r="N28" s="6"/>
    </row>
    <row r="29" spans="1:14" ht="15" x14ac:dyDescent="0.25">
      <c r="A29" s="19" t="s">
        <v>20</v>
      </c>
      <c r="B29" s="19" t="s">
        <v>264</v>
      </c>
      <c r="C29" s="89">
        <v>4792514.9675669996</v>
      </c>
      <c r="D29" s="20">
        <v>5936147</v>
      </c>
      <c r="E29" s="20">
        <v>533000</v>
      </c>
      <c r="F29" s="49">
        <v>882702</v>
      </c>
      <c r="G29" s="50">
        <v>75320</v>
      </c>
      <c r="H29" s="41">
        <f t="shared" si="0"/>
        <v>4445125</v>
      </c>
      <c r="I29" s="41">
        <f t="shared" si="1"/>
        <v>88902.5</v>
      </c>
      <c r="J29" s="51">
        <v>1807</v>
      </c>
      <c r="K29" s="44">
        <v>0</v>
      </c>
      <c r="L29" s="47">
        <v>0</v>
      </c>
      <c r="M29" s="46">
        <v>0</v>
      </c>
      <c r="N29" s="6"/>
    </row>
    <row r="30" spans="1:14" ht="15" x14ac:dyDescent="0.25">
      <c r="A30" s="19" t="s">
        <v>21</v>
      </c>
      <c r="B30" s="19" t="s">
        <v>265</v>
      </c>
      <c r="C30" s="89">
        <v>2574313.9183999998</v>
      </c>
      <c r="D30" s="20">
        <v>2761600</v>
      </c>
      <c r="E30" s="20">
        <v>97820</v>
      </c>
      <c r="F30" s="49">
        <v>314000</v>
      </c>
      <c r="G30" s="50">
        <v>21870</v>
      </c>
      <c r="H30" s="41">
        <f t="shared" si="0"/>
        <v>2327910</v>
      </c>
      <c r="I30" s="41">
        <f t="shared" si="1"/>
        <v>46558.200000000004</v>
      </c>
      <c r="J30" s="51">
        <v>15934</v>
      </c>
      <c r="K30" s="44">
        <v>0</v>
      </c>
      <c r="L30" s="47">
        <v>0</v>
      </c>
      <c r="M30" s="46">
        <v>0</v>
      </c>
      <c r="N30" s="6"/>
    </row>
    <row r="31" spans="1:14" ht="15" x14ac:dyDescent="0.25">
      <c r="A31" s="19" t="s">
        <v>22</v>
      </c>
      <c r="B31" s="19" t="s">
        <v>266</v>
      </c>
      <c r="C31" s="89">
        <v>2932346.1327999998</v>
      </c>
      <c r="D31" s="20">
        <v>3384850</v>
      </c>
      <c r="E31" s="20">
        <v>115873</v>
      </c>
      <c r="F31" s="49">
        <v>256650</v>
      </c>
      <c r="G31" s="50">
        <v>0</v>
      </c>
      <c r="H31" s="41">
        <f t="shared" si="0"/>
        <v>3012327</v>
      </c>
      <c r="I31" s="41">
        <f t="shared" si="1"/>
        <v>60246.54</v>
      </c>
      <c r="J31" s="51">
        <v>1033167</v>
      </c>
      <c r="K31" s="44">
        <v>0</v>
      </c>
      <c r="L31" s="47">
        <v>0</v>
      </c>
      <c r="M31" s="46">
        <v>0</v>
      </c>
      <c r="N31" s="6"/>
    </row>
    <row r="32" spans="1:14" ht="15" x14ac:dyDescent="0.25">
      <c r="A32" s="19" t="s">
        <v>23</v>
      </c>
      <c r="B32" s="19" t="s">
        <v>267</v>
      </c>
      <c r="C32" s="89">
        <v>6251241.2009720001</v>
      </c>
      <c r="D32" s="20">
        <v>7339396</v>
      </c>
      <c r="E32" s="20">
        <v>405964</v>
      </c>
      <c r="F32" s="49">
        <v>996669</v>
      </c>
      <c r="G32" s="50">
        <v>195549</v>
      </c>
      <c r="H32" s="41">
        <f t="shared" si="0"/>
        <v>5741214</v>
      </c>
      <c r="I32" s="41">
        <f t="shared" si="1"/>
        <v>114824.28</v>
      </c>
      <c r="J32" s="51">
        <v>1157220</v>
      </c>
      <c r="K32" s="44">
        <v>0</v>
      </c>
      <c r="L32" s="47">
        <v>0</v>
      </c>
      <c r="M32" s="46">
        <v>0</v>
      </c>
      <c r="N32" s="6"/>
    </row>
    <row r="33" spans="1:14" ht="15" x14ac:dyDescent="0.25">
      <c r="A33" s="19" t="s">
        <v>24</v>
      </c>
      <c r="B33" s="19" t="s">
        <v>268</v>
      </c>
      <c r="C33" s="89">
        <v>4496406.9144240003</v>
      </c>
      <c r="D33" s="20">
        <v>5270492</v>
      </c>
      <c r="E33" s="20">
        <v>197672</v>
      </c>
      <c r="F33" s="49">
        <v>645393</v>
      </c>
      <c r="G33" s="50">
        <v>67506</v>
      </c>
      <c r="H33" s="41">
        <f t="shared" si="0"/>
        <v>4359921</v>
      </c>
      <c r="I33" s="41">
        <f t="shared" si="1"/>
        <v>87198.42</v>
      </c>
      <c r="J33" s="51">
        <v>559</v>
      </c>
      <c r="K33" s="44">
        <v>0</v>
      </c>
      <c r="L33" s="47">
        <v>0</v>
      </c>
      <c r="M33" s="46">
        <v>0</v>
      </c>
      <c r="N33" s="6"/>
    </row>
    <row r="34" spans="1:14" ht="15" x14ac:dyDescent="0.25">
      <c r="A34" s="19" t="s">
        <v>25</v>
      </c>
      <c r="B34" s="19" t="s">
        <v>269</v>
      </c>
      <c r="C34" s="89">
        <v>2706321.0130079999</v>
      </c>
      <c r="D34" s="20">
        <v>4095000</v>
      </c>
      <c r="E34" s="20">
        <v>238848</v>
      </c>
      <c r="F34" s="49">
        <v>700000</v>
      </c>
      <c r="G34" s="50">
        <v>31304</v>
      </c>
      <c r="H34" s="41">
        <f t="shared" si="0"/>
        <v>3124848</v>
      </c>
      <c r="I34" s="41">
        <f t="shared" si="1"/>
        <v>62496.959999999999</v>
      </c>
      <c r="J34" s="51">
        <v>426986</v>
      </c>
      <c r="K34" s="44">
        <v>0</v>
      </c>
      <c r="L34" s="47">
        <v>0</v>
      </c>
      <c r="M34" s="46">
        <v>0</v>
      </c>
      <c r="N34" s="6"/>
    </row>
    <row r="35" spans="1:14" ht="15" x14ac:dyDescent="0.25">
      <c r="A35" s="19" t="s">
        <v>26</v>
      </c>
      <c r="B35" s="19" t="s">
        <v>270</v>
      </c>
      <c r="C35" s="89">
        <v>6777348.2400000002</v>
      </c>
      <c r="D35" s="20">
        <v>9031260</v>
      </c>
      <c r="E35" s="20">
        <v>354796</v>
      </c>
      <c r="F35" s="49">
        <v>1374514</v>
      </c>
      <c r="G35" s="50">
        <v>0</v>
      </c>
      <c r="H35" s="41">
        <f t="shared" si="0"/>
        <v>7301950</v>
      </c>
      <c r="I35" s="41">
        <f t="shared" si="1"/>
        <v>146039</v>
      </c>
      <c r="J35" s="51">
        <v>1018302</v>
      </c>
      <c r="K35" s="44">
        <v>0</v>
      </c>
      <c r="L35" s="47">
        <v>0</v>
      </c>
      <c r="M35" s="46">
        <v>0</v>
      </c>
      <c r="N35" s="6"/>
    </row>
    <row r="36" spans="1:14" ht="15" x14ac:dyDescent="0.25">
      <c r="A36" s="19" t="s">
        <v>27</v>
      </c>
      <c r="B36" s="19" t="s">
        <v>271</v>
      </c>
      <c r="C36" s="89">
        <v>4695052.8899999997</v>
      </c>
      <c r="D36" s="20">
        <v>5107668</v>
      </c>
      <c r="E36" s="20">
        <v>0</v>
      </c>
      <c r="F36" s="49">
        <v>608016</v>
      </c>
      <c r="G36" s="50">
        <v>70800</v>
      </c>
      <c r="H36" s="41">
        <f t="shared" si="0"/>
        <v>4428852</v>
      </c>
      <c r="I36" s="41">
        <f t="shared" si="1"/>
        <v>88577.040000000008</v>
      </c>
      <c r="J36" s="51">
        <v>1459577</v>
      </c>
      <c r="K36" s="44">
        <v>0</v>
      </c>
      <c r="L36" s="47">
        <v>0</v>
      </c>
      <c r="M36" s="46">
        <v>0</v>
      </c>
      <c r="N36" s="6"/>
    </row>
    <row r="37" spans="1:14" ht="15" x14ac:dyDescent="0.25">
      <c r="A37" s="19" t="s">
        <v>28</v>
      </c>
      <c r="B37" s="19" t="s">
        <v>272</v>
      </c>
      <c r="C37" s="89">
        <v>15909829.140000001</v>
      </c>
      <c r="D37" s="20">
        <v>16955344</v>
      </c>
      <c r="E37" s="20">
        <v>1141889</v>
      </c>
      <c r="F37" s="49">
        <v>3204703</v>
      </c>
      <c r="G37" s="50">
        <v>224657</v>
      </c>
      <c r="H37" s="41">
        <f t="shared" si="0"/>
        <v>12384095</v>
      </c>
      <c r="I37" s="41">
        <f t="shared" si="1"/>
        <v>247681.9</v>
      </c>
      <c r="J37" s="51">
        <v>7770473</v>
      </c>
      <c r="K37" s="44">
        <v>0</v>
      </c>
      <c r="L37" s="47">
        <v>0</v>
      </c>
      <c r="M37" s="46">
        <v>0</v>
      </c>
      <c r="N37" s="6"/>
    </row>
    <row r="38" spans="1:14" ht="15" x14ac:dyDescent="0.25">
      <c r="A38" s="19" t="s">
        <v>29</v>
      </c>
      <c r="B38" s="19" t="s">
        <v>273</v>
      </c>
      <c r="C38" s="89">
        <v>4294988.67</v>
      </c>
      <c r="D38" s="20">
        <v>5047700</v>
      </c>
      <c r="E38" s="20">
        <v>421419</v>
      </c>
      <c r="F38" s="49">
        <v>868450</v>
      </c>
      <c r="G38" s="50">
        <v>49387</v>
      </c>
      <c r="H38" s="41">
        <f t="shared" si="0"/>
        <v>3708444</v>
      </c>
      <c r="I38" s="41">
        <f t="shared" si="1"/>
        <v>74168.88</v>
      </c>
      <c r="J38" s="51">
        <v>4179882</v>
      </c>
      <c r="K38" s="44">
        <v>0</v>
      </c>
      <c r="L38" s="47">
        <v>0</v>
      </c>
      <c r="M38" s="46">
        <v>0</v>
      </c>
      <c r="N38" s="6"/>
    </row>
    <row r="39" spans="1:14" ht="15" x14ac:dyDescent="0.25">
      <c r="A39" s="19" t="s">
        <v>30</v>
      </c>
      <c r="B39" s="19" t="s">
        <v>274</v>
      </c>
      <c r="C39" s="89">
        <v>5848845.3631999996</v>
      </c>
      <c r="D39" s="20">
        <v>6466700</v>
      </c>
      <c r="E39" s="20">
        <v>196525</v>
      </c>
      <c r="F39" s="49">
        <v>780000</v>
      </c>
      <c r="G39" s="50">
        <v>47473</v>
      </c>
      <c r="H39" s="41">
        <f t="shared" si="0"/>
        <v>5442702</v>
      </c>
      <c r="I39" s="41">
        <f t="shared" si="1"/>
        <v>108854.04000000001</v>
      </c>
      <c r="J39" s="51">
        <v>585350</v>
      </c>
      <c r="K39" s="44">
        <v>0</v>
      </c>
      <c r="L39" s="47">
        <v>0</v>
      </c>
      <c r="M39" s="46">
        <v>0</v>
      </c>
      <c r="N39" s="6"/>
    </row>
    <row r="40" spans="1:14" ht="15" x14ac:dyDescent="0.25">
      <c r="A40" s="19" t="s">
        <v>31</v>
      </c>
      <c r="B40" s="19" t="s">
        <v>275</v>
      </c>
      <c r="C40" s="89">
        <v>6437714.2287809998</v>
      </c>
      <c r="D40" s="20">
        <v>7619634</v>
      </c>
      <c r="E40" s="20">
        <v>741684</v>
      </c>
      <c r="F40" s="49">
        <v>1474000</v>
      </c>
      <c r="G40" s="50">
        <v>26250</v>
      </c>
      <c r="H40" s="41">
        <f t="shared" si="0"/>
        <v>5377700</v>
      </c>
      <c r="I40" s="41">
        <f t="shared" si="1"/>
        <v>107554</v>
      </c>
      <c r="J40" s="51">
        <v>1349710</v>
      </c>
      <c r="K40" s="44">
        <v>0</v>
      </c>
      <c r="L40" s="47">
        <v>0</v>
      </c>
      <c r="M40" s="46">
        <v>0</v>
      </c>
      <c r="N40" s="6"/>
    </row>
    <row r="41" spans="1:14" ht="15" x14ac:dyDescent="0.25">
      <c r="A41" s="19" t="s">
        <v>32</v>
      </c>
      <c r="B41" s="19" t="s">
        <v>33</v>
      </c>
      <c r="C41" s="89">
        <v>4577864.5250429995</v>
      </c>
      <c r="D41" s="20">
        <v>5864014</v>
      </c>
      <c r="E41" s="20">
        <v>171600</v>
      </c>
      <c r="F41" s="49">
        <v>696465</v>
      </c>
      <c r="G41" s="50">
        <v>43914</v>
      </c>
      <c r="H41" s="41">
        <f t="shared" si="0"/>
        <v>4952035</v>
      </c>
      <c r="I41" s="41">
        <f t="shared" si="1"/>
        <v>99040.7</v>
      </c>
      <c r="J41" s="51">
        <v>928545</v>
      </c>
      <c r="K41" s="44">
        <v>0</v>
      </c>
      <c r="L41" s="47">
        <v>0</v>
      </c>
      <c r="M41" s="46">
        <v>0</v>
      </c>
      <c r="N41" s="6"/>
    </row>
    <row r="42" spans="1:14" ht="15" x14ac:dyDescent="0.25">
      <c r="A42" s="19" t="s">
        <v>34</v>
      </c>
      <c r="B42" s="19" t="s">
        <v>276</v>
      </c>
      <c r="C42" s="89">
        <v>3271655.5516889999</v>
      </c>
      <c r="D42" s="20">
        <v>4211562</v>
      </c>
      <c r="E42" s="20">
        <v>329501</v>
      </c>
      <c r="F42" s="49">
        <v>737825</v>
      </c>
      <c r="G42" s="50">
        <v>38617</v>
      </c>
      <c r="H42" s="41">
        <f t="shared" si="0"/>
        <v>3105619</v>
      </c>
      <c r="I42" s="41">
        <f t="shared" si="1"/>
        <v>62112.380000000005</v>
      </c>
      <c r="J42" s="51">
        <v>32927</v>
      </c>
      <c r="K42" s="44">
        <v>0</v>
      </c>
      <c r="L42" s="47">
        <v>0</v>
      </c>
      <c r="M42" s="46">
        <v>0</v>
      </c>
      <c r="N42" s="6"/>
    </row>
    <row r="43" spans="1:14" ht="15" x14ac:dyDescent="0.25">
      <c r="A43" s="19" t="s">
        <v>35</v>
      </c>
      <c r="B43" s="19" t="s">
        <v>277</v>
      </c>
      <c r="C43" s="89">
        <v>2913459.55</v>
      </c>
      <c r="D43" s="20">
        <v>4804700</v>
      </c>
      <c r="E43" s="20">
        <v>143700</v>
      </c>
      <c r="F43" s="49">
        <v>275000</v>
      </c>
      <c r="G43" s="50">
        <v>0</v>
      </c>
      <c r="H43" s="41">
        <f t="shared" si="0"/>
        <v>4386000</v>
      </c>
      <c r="I43" s="41">
        <f t="shared" si="1"/>
        <v>87720</v>
      </c>
      <c r="J43" s="51">
        <v>26938</v>
      </c>
      <c r="K43" s="44">
        <v>0</v>
      </c>
      <c r="L43" s="47">
        <v>0</v>
      </c>
      <c r="M43" s="46">
        <v>0</v>
      </c>
      <c r="N43" s="6"/>
    </row>
    <row r="44" spans="1:14" ht="15" x14ac:dyDescent="0.25">
      <c r="A44" s="19" t="s">
        <v>36</v>
      </c>
      <c r="B44" s="19" t="s">
        <v>278</v>
      </c>
      <c r="C44" s="89">
        <v>3729841.6963909999</v>
      </c>
      <c r="D44" s="20">
        <v>5521577</v>
      </c>
      <c r="E44" s="20">
        <v>224082</v>
      </c>
      <c r="F44" s="49">
        <v>579534</v>
      </c>
      <c r="G44" s="50">
        <v>108086</v>
      </c>
      <c r="H44" s="41">
        <f t="shared" si="0"/>
        <v>4609875</v>
      </c>
      <c r="I44" s="41">
        <f t="shared" si="1"/>
        <v>92197.5</v>
      </c>
      <c r="J44" s="51">
        <v>577781</v>
      </c>
      <c r="K44" s="44">
        <v>0</v>
      </c>
      <c r="L44" s="47">
        <v>0</v>
      </c>
      <c r="M44" s="46">
        <v>0</v>
      </c>
      <c r="N44" s="6"/>
    </row>
    <row r="45" spans="1:14" ht="15" x14ac:dyDescent="0.25">
      <c r="A45" s="19" t="s">
        <v>37</v>
      </c>
      <c r="B45" s="19" t="s">
        <v>279</v>
      </c>
      <c r="C45" s="89">
        <v>1931981.6904450001</v>
      </c>
      <c r="D45" s="20">
        <v>2088791</v>
      </c>
      <c r="E45" s="20">
        <v>157780</v>
      </c>
      <c r="F45" s="49">
        <v>368989</v>
      </c>
      <c r="G45" s="50">
        <v>8022</v>
      </c>
      <c r="H45" s="41">
        <f t="shared" si="0"/>
        <v>1554000</v>
      </c>
      <c r="I45" s="41">
        <f t="shared" si="1"/>
        <v>31080</v>
      </c>
      <c r="J45" s="51">
        <v>708649</v>
      </c>
      <c r="K45" s="44">
        <v>0</v>
      </c>
      <c r="L45" s="47">
        <v>0</v>
      </c>
      <c r="M45" s="46">
        <v>0</v>
      </c>
      <c r="N45" s="6"/>
    </row>
    <row r="46" spans="1:14" ht="15" x14ac:dyDescent="0.25">
      <c r="A46" s="19" t="s">
        <v>38</v>
      </c>
      <c r="B46" s="19" t="s">
        <v>280</v>
      </c>
      <c r="C46" s="89">
        <v>1577608.9569540001</v>
      </c>
      <c r="D46" s="20">
        <v>2268744</v>
      </c>
      <c r="E46" s="20">
        <v>187000</v>
      </c>
      <c r="F46" s="49">
        <v>530267</v>
      </c>
      <c r="G46" s="50">
        <v>20785</v>
      </c>
      <c r="H46" s="41">
        <f t="shared" si="0"/>
        <v>1530692</v>
      </c>
      <c r="I46" s="41">
        <f t="shared" si="1"/>
        <v>30613.84</v>
      </c>
      <c r="J46" s="51">
        <v>742491</v>
      </c>
      <c r="K46" s="44">
        <v>0</v>
      </c>
      <c r="L46" s="47">
        <v>0</v>
      </c>
      <c r="M46" s="46">
        <v>0</v>
      </c>
      <c r="N46" s="6"/>
    </row>
    <row r="47" spans="1:14" ht="15" x14ac:dyDescent="0.25">
      <c r="A47" s="19" t="s">
        <v>281</v>
      </c>
      <c r="B47" s="19" t="s">
        <v>282</v>
      </c>
      <c r="C47" s="89">
        <v>5956589.8124329997</v>
      </c>
      <c r="D47" s="20">
        <v>7865000</v>
      </c>
      <c r="E47" s="20">
        <v>694000</v>
      </c>
      <c r="F47" s="49">
        <v>739200</v>
      </c>
      <c r="G47" s="50">
        <v>0</v>
      </c>
      <c r="H47" s="41">
        <f t="shared" si="0"/>
        <v>6431800</v>
      </c>
      <c r="I47" s="41">
        <f t="shared" si="1"/>
        <v>128636</v>
      </c>
      <c r="J47" s="51">
        <v>34070</v>
      </c>
      <c r="K47" s="44">
        <v>0</v>
      </c>
      <c r="L47" s="47">
        <v>0</v>
      </c>
      <c r="M47" s="46">
        <v>0</v>
      </c>
      <c r="N47" s="6"/>
    </row>
    <row r="48" spans="1:14" ht="15" x14ac:dyDescent="0.25">
      <c r="A48" s="19" t="s">
        <v>39</v>
      </c>
      <c r="B48" s="19" t="s">
        <v>283</v>
      </c>
      <c r="C48" s="89">
        <v>2793709.4697210002</v>
      </c>
      <c r="D48" s="20">
        <v>4494288</v>
      </c>
      <c r="E48" s="20">
        <v>148384</v>
      </c>
      <c r="F48" s="49">
        <v>255000</v>
      </c>
      <c r="G48" s="50">
        <v>24138</v>
      </c>
      <c r="H48" s="41">
        <f t="shared" si="0"/>
        <v>4066766</v>
      </c>
      <c r="I48" s="41">
        <f t="shared" si="1"/>
        <v>81335.320000000007</v>
      </c>
      <c r="J48" s="51">
        <v>0</v>
      </c>
      <c r="K48" s="44">
        <v>0</v>
      </c>
      <c r="L48" s="47">
        <v>0</v>
      </c>
      <c r="M48" s="46">
        <v>0</v>
      </c>
      <c r="N48" s="6"/>
    </row>
    <row r="49" spans="1:14" ht="15" x14ac:dyDescent="0.25">
      <c r="A49" s="103" t="s">
        <v>40</v>
      </c>
      <c r="B49" s="103" t="s">
        <v>471</v>
      </c>
      <c r="C49" s="104">
        <v>7986517.5599999996</v>
      </c>
      <c r="D49" s="105">
        <v>11910274</v>
      </c>
      <c r="E49" s="105">
        <v>324000</v>
      </c>
      <c r="F49" s="106">
        <v>1700883</v>
      </c>
      <c r="G49" s="107">
        <v>82999</v>
      </c>
      <c r="H49" s="108">
        <f t="shared" si="0"/>
        <v>9802392</v>
      </c>
      <c r="I49" s="108">
        <f t="shared" si="1"/>
        <v>196047.84</v>
      </c>
      <c r="J49" s="108">
        <v>262817</v>
      </c>
      <c r="K49" s="109">
        <v>0</v>
      </c>
      <c r="L49" s="110">
        <v>0</v>
      </c>
      <c r="M49" s="46">
        <v>0</v>
      </c>
      <c r="N49" s="6"/>
    </row>
    <row r="50" spans="1:14" ht="15" x14ac:dyDescent="0.25">
      <c r="A50" s="19" t="s">
        <v>41</v>
      </c>
      <c r="B50" s="19" t="s">
        <v>284</v>
      </c>
      <c r="C50" s="89">
        <v>2195289.8912</v>
      </c>
      <c r="D50" s="20">
        <v>2268820</v>
      </c>
      <c r="E50" s="20">
        <v>101000</v>
      </c>
      <c r="F50" s="49">
        <v>332610</v>
      </c>
      <c r="G50" s="50">
        <v>20792</v>
      </c>
      <c r="H50" s="41">
        <f t="shared" si="0"/>
        <v>1814418</v>
      </c>
      <c r="I50" s="41">
        <f t="shared" si="1"/>
        <v>36288.36</v>
      </c>
      <c r="J50" s="51">
        <v>454402</v>
      </c>
      <c r="K50" s="44">
        <v>0</v>
      </c>
      <c r="L50" s="47">
        <v>0</v>
      </c>
      <c r="M50" s="46">
        <v>0</v>
      </c>
      <c r="N50" s="6"/>
    </row>
    <row r="51" spans="1:14" ht="15" x14ac:dyDescent="0.25">
      <c r="A51" s="103" t="s">
        <v>42</v>
      </c>
      <c r="B51" s="103" t="s">
        <v>285</v>
      </c>
      <c r="C51" s="104">
        <v>11562684.7883553</v>
      </c>
      <c r="D51" s="105">
        <v>16489096</v>
      </c>
      <c r="E51" s="105">
        <v>611474</v>
      </c>
      <c r="F51" s="106">
        <v>1889284</v>
      </c>
      <c r="G51" s="107">
        <v>0</v>
      </c>
      <c r="H51" s="108">
        <f t="shared" si="0"/>
        <v>13988338</v>
      </c>
      <c r="I51" s="108">
        <f t="shared" si="1"/>
        <v>279766.76</v>
      </c>
      <c r="J51" s="108">
        <v>391278</v>
      </c>
      <c r="K51" s="109">
        <v>0</v>
      </c>
      <c r="L51" s="110">
        <v>0</v>
      </c>
      <c r="M51" s="46">
        <v>0</v>
      </c>
      <c r="N51" s="6"/>
    </row>
    <row r="52" spans="1:14" ht="15" x14ac:dyDescent="0.25">
      <c r="A52" s="19" t="s">
        <v>43</v>
      </c>
      <c r="B52" s="19" t="s">
        <v>286</v>
      </c>
      <c r="C52" s="89">
        <v>3054521.44</v>
      </c>
      <c r="D52" s="20">
        <v>4124500</v>
      </c>
      <c r="E52" s="20">
        <v>93312</v>
      </c>
      <c r="F52" s="49">
        <v>250000</v>
      </c>
      <c r="G52" s="50">
        <v>0</v>
      </c>
      <c r="H52" s="41">
        <f t="shared" si="0"/>
        <v>3781188</v>
      </c>
      <c r="I52" s="41">
        <f t="shared" si="1"/>
        <v>75623.759999999995</v>
      </c>
      <c r="J52" s="51">
        <v>191213</v>
      </c>
      <c r="K52" s="44">
        <v>0</v>
      </c>
      <c r="L52" s="47">
        <v>0</v>
      </c>
      <c r="M52" s="46">
        <v>0</v>
      </c>
      <c r="N52" s="6"/>
    </row>
    <row r="53" spans="1:14" ht="15" x14ac:dyDescent="0.25">
      <c r="A53" s="19" t="s">
        <v>44</v>
      </c>
      <c r="B53" s="19" t="s">
        <v>287</v>
      </c>
      <c r="C53" s="89">
        <v>2795161.4257700001</v>
      </c>
      <c r="D53" s="20">
        <v>3632561</v>
      </c>
      <c r="E53" s="20">
        <v>124255</v>
      </c>
      <c r="F53" s="49">
        <v>301501</v>
      </c>
      <c r="G53" s="50">
        <v>25142</v>
      </c>
      <c r="H53" s="41">
        <f t="shared" si="0"/>
        <v>3181663</v>
      </c>
      <c r="I53" s="41">
        <f t="shared" si="1"/>
        <v>63633.26</v>
      </c>
      <c r="J53" s="51">
        <v>575375</v>
      </c>
      <c r="K53" s="44">
        <v>0</v>
      </c>
      <c r="L53" s="47">
        <v>0</v>
      </c>
      <c r="M53" s="46">
        <v>0</v>
      </c>
      <c r="N53" s="6"/>
    </row>
    <row r="54" spans="1:14" ht="15" x14ac:dyDescent="0.25">
      <c r="A54" s="19" t="s">
        <v>45</v>
      </c>
      <c r="B54" s="19" t="s">
        <v>288</v>
      </c>
      <c r="C54" s="89">
        <v>4201893.9542199997</v>
      </c>
      <c r="D54" s="20">
        <v>5820755</v>
      </c>
      <c r="E54" s="20">
        <v>306724</v>
      </c>
      <c r="F54" s="49">
        <v>506822</v>
      </c>
      <c r="G54" s="50">
        <v>43316</v>
      </c>
      <c r="H54" s="41">
        <f t="shared" si="0"/>
        <v>4963893</v>
      </c>
      <c r="I54" s="41">
        <f t="shared" si="1"/>
        <v>99277.86</v>
      </c>
      <c r="J54" s="51">
        <v>0</v>
      </c>
      <c r="K54" s="44">
        <v>0</v>
      </c>
      <c r="L54" s="47">
        <v>0</v>
      </c>
      <c r="M54" s="46">
        <v>0</v>
      </c>
      <c r="N54" s="6"/>
    </row>
    <row r="55" spans="1:14" ht="15" x14ac:dyDescent="0.25">
      <c r="A55" s="19" t="s">
        <v>46</v>
      </c>
      <c r="B55" s="19" t="s">
        <v>289</v>
      </c>
      <c r="C55" s="89">
        <v>3304952.496334</v>
      </c>
      <c r="D55" s="20">
        <v>3995432</v>
      </c>
      <c r="E55" s="20">
        <v>257697</v>
      </c>
      <c r="F55" s="49">
        <v>925542</v>
      </c>
      <c r="G55" s="50">
        <v>28564</v>
      </c>
      <c r="H55" s="41">
        <f t="shared" si="0"/>
        <v>2783629</v>
      </c>
      <c r="I55" s="41">
        <f t="shared" si="1"/>
        <v>55672.58</v>
      </c>
      <c r="J55" s="51">
        <v>53078</v>
      </c>
      <c r="K55" s="44">
        <v>0</v>
      </c>
      <c r="L55" s="47">
        <v>0</v>
      </c>
      <c r="M55" s="46">
        <v>0</v>
      </c>
      <c r="N55" s="6"/>
    </row>
    <row r="56" spans="1:14" ht="15" x14ac:dyDescent="0.25">
      <c r="A56" s="19" t="s">
        <v>47</v>
      </c>
      <c r="B56" s="19" t="s">
        <v>290</v>
      </c>
      <c r="C56" s="89">
        <v>1907104.6630520001</v>
      </c>
      <c r="D56" s="20">
        <v>2882926</v>
      </c>
      <c r="E56" s="20">
        <v>74479</v>
      </c>
      <c r="F56" s="49">
        <v>330000</v>
      </c>
      <c r="G56" s="50">
        <v>21190</v>
      </c>
      <c r="H56" s="41">
        <f t="shared" si="0"/>
        <v>2457257</v>
      </c>
      <c r="I56" s="41">
        <f t="shared" si="1"/>
        <v>49145.14</v>
      </c>
      <c r="J56" s="51">
        <v>34901</v>
      </c>
      <c r="K56" s="44">
        <v>0</v>
      </c>
      <c r="L56" s="47">
        <v>0</v>
      </c>
      <c r="M56" s="46">
        <v>0</v>
      </c>
      <c r="N56" s="6"/>
    </row>
    <row r="57" spans="1:14" ht="15" x14ac:dyDescent="0.25">
      <c r="A57" s="19" t="s">
        <v>48</v>
      </c>
      <c r="B57" s="19" t="s">
        <v>291</v>
      </c>
      <c r="C57" s="89">
        <v>2085942.893622</v>
      </c>
      <c r="D57" s="20">
        <v>2966198</v>
      </c>
      <c r="E57" s="20">
        <v>101000</v>
      </c>
      <c r="F57" s="49">
        <v>373000</v>
      </c>
      <c r="G57" s="50">
        <v>21337</v>
      </c>
      <c r="H57" s="41">
        <f t="shared" si="0"/>
        <v>2470861</v>
      </c>
      <c r="I57" s="41">
        <f t="shared" si="1"/>
        <v>49417.22</v>
      </c>
      <c r="J57" s="51">
        <v>354567</v>
      </c>
      <c r="K57" s="44">
        <v>0</v>
      </c>
      <c r="L57" s="47">
        <v>0</v>
      </c>
      <c r="M57" s="46">
        <v>0</v>
      </c>
      <c r="N57" s="6"/>
    </row>
    <row r="58" spans="1:14" ht="15" x14ac:dyDescent="0.25">
      <c r="A58" s="19" t="s">
        <v>49</v>
      </c>
      <c r="B58" s="19" t="s">
        <v>472</v>
      </c>
      <c r="C58" s="89">
        <v>15249091.2706053</v>
      </c>
      <c r="D58" s="20">
        <v>16867821</v>
      </c>
      <c r="E58" s="20">
        <v>830074</v>
      </c>
      <c r="F58" s="49">
        <v>1455000</v>
      </c>
      <c r="G58" s="50">
        <v>195208</v>
      </c>
      <c r="H58" s="41">
        <f t="shared" si="0"/>
        <v>14387539</v>
      </c>
      <c r="I58" s="41">
        <f t="shared" si="1"/>
        <v>287750.78000000003</v>
      </c>
      <c r="J58" s="51">
        <v>11445318</v>
      </c>
      <c r="K58" s="44">
        <v>0</v>
      </c>
      <c r="L58" s="47">
        <v>0</v>
      </c>
      <c r="M58" s="46">
        <v>0</v>
      </c>
      <c r="N58" s="6"/>
    </row>
    <row r="59" spans="1:14" ht="15" x14ac:dyDescent="0.25">
      <c r="A59" s="103" t="s">
        <v>546</v>
      </c>
      <c r="B59" s="103" t="s">
        <v>549</v>
      </c>
      <c r="C59" s="104">
        <v>3641349.52</v>
      </c>
      <c r="D59" s="105">
        <v>4963287</v>
      </c>
      <c r="E59" s="105">
        <v>341656</v>
      </c>
      <c r="F59" s="106">
        <v>441000</v>
      </c>
      <c r="G59" s="107">
        <v>2317</v>
      </c>
      <c r="H59" s="108">
        <f t="shared" si="0"/>
        <v>4178314</v>
      </c>
      <c r="I59" s="108">
        <f t="shared" si="1"/>
        <v>83566.28</v>
      </c>
      <c r="J59" s="108">
        <v>368503</v>
      </c>
      <c r="K59" s="109">
        <v>0</v>
      </c>
      <c r="L59" s="110">
        <v>0</v>
      </c>
      <c r="M59" s="46">
        <v>0</v>
      </c>
      <c r="N59" s="37"/>
    </row>
    <row r="60" spans="1:14" ht="15" x14ac:dyDescent="0.25">
      <c r="A60" s="19" t="s">
        <v>50</v>
      </c>
      <c r="B60" s="19" t="s">
        <v>292</v>
      </c>
      <c r="C60" s="89">
        <v>8924971.8333260007</v>
      </c>
      <c r="D60" s="20">
        <v>10875833</v>
      </c>
      <c r="E60" s="20">
        <v>319162</v>
      </c>
      <c r="F60" s="49">
        <v>1760500</v>
      </c>
      <c r="G60" s="50">
        <v>0</v>
      </c>
      <c r="H60" s="41">
        <f t="shared" si="0"/>
        <v>8796171</v>
      </c>
      <c r="I60" s="41">
        <f t="shared" si="1"/>
        <v>175923.42</v>
      </c>
      <c r="J60" s="51">
        <v>1815</v>
      </c>
      <c r="K60" s="44">
        <v>105485.604919</v>
      </c>
      <c r="L60" s="47">
        <v>0</v>
      </c>
      <c r="M60" s="46">
        <v>0</v>
      </c>
      <c r="N60" s="6"/>
    </row>
    <row r="61" spans="1:14" ht="15" x14ac:dyDescent="0.25">
      <c r="A61" s="19" t="s">
        <v>51</v>
      </c>
      <c r="B61" s="19" t="s">
        <v>293</v>
      </c>
      <c r="C61" s="89">
        <v>3269398.1936920001</v>
      </c>
      <c r="D61" s="20">
        <v>3250000</v>
      </c>
      <c r="E61" s="20">
        <v>230000</v>
      </c>
      <c r="F61" s="49">
        <v>414000</v>
      </c>
      <c r="G61" s="50">
        <v>0</v>
      </c>
      <c r="H61" s="41">
        <f t="shared" si="0"/>
        <v>2606000</v>
      </c>
      <c r="I61" s="41">
        <f t="shared" si="1"/>
        <v>52120</v>
      </c>
      <c r="J61" s="51">
        <v>1257345</v>
      </c>
      <c r="K61" s="44">
        <v>0</v>
      </c>
      <c r="L61" s="47">
        <v>0</v>
      </c>
      <c r="M61" s="46">
        <v>0</v>
      </c>
      <c r="N61" s="6"/>
    </row>
    <row r="62" spans="1:14" ht="15" x14ac:dyDescent="0.25">
      <c r="A62" s="19" t="s">
        <v>52</v>
      </c>
      <c r="B62" s="19" t="s">
        <v>294</v>
      </c>
      <c r="C62" s="89">
        <v>4980959.82</v>
      </c>
      <c r="D62" s="20">
        <v>6921490</v>
      </c>
      <c r="E62" s="20">
        <v>305650</v>
      </c>
      <c r="F62" s="49">
        <v>662232</v>
      </c>
      <c r="G62" s="50">
        <v>53573</v>
      </c>
      <c r="H62" s="41">
        <f t="shared" si="0"/>
        <v>5900035</v>
      </c>
      <c r="I62" s="41">
        <f t="shared" si="1"/>
        <v>118000.7</v>
      </c>
      <c r="J62" s="51">
        <v>1064</v>
      </c>
      <c r="K62" s="44">
        <v>0</v>
      </c>
      <c r="L62" s="47">
        <v>0</v>
      </c>
      <c r="M62" s="46">
        <v>0</v>
      </c>
      <c r="N62" s="6"/>
    </row>
    <row r="63" spans="1:14" ht="15" x14ac:dyDescent="0.25">
      <c r="A63" s="19" t="s">
        <v>53</v>
      </c>
      <c r="B63" s="19" t="s">
        <v>295</v>
      </c>
      <c r="C63" s="89">
        <v>3073641.3097669999</v>
      </c>
      <c r="D63" s="20">
        <v>3907755</v>
      </c>
      <c r="E63" s="20">
        <v>125130</v>
      </c>
      <c r="F63" s="49">
        <v>415000</v>
      </c>
      <c r="G63" s="50">
        <v>0</v>
      </c>
      <c r="H63" s="41">
        <f t="shared" si="0"/>
        <v>3367625</v>
      </c>
      <c r="I63" s="41">
        <f t="shared" si="1"/>
        <v>67352.5</v>
      </c>
      <c r="J63" s="51">
        <v>623033</v>
      </c>
      <c r="K63" s="44">
        <v>0</v>
      </c>
      <c r="L63" s="47">
        <v>0</v>
      </c>
      <c r="M63" s="46">
        <v>0</v>
      </c>
      <c r="N63" s="6"/>
    </row>
    <row r="64" spans="1:14" ht="15" x14ac:dyDescent="0.25">
      <c r="A64" s="19" t="s">
        <v>54</v>
      </c>
      <c r="B64" s="19" t="s">
        <v>296</v>
      </c>
      <c r="C64" s="89">
        <v>8282210.8648549998</v>
      </c>
      <c r="D64" s="20">
        <v>9275748</v>
      </c>
      <c r="E64" s="20">
        <v>0</v>
      </c>
      <c r="F64" s="49">
        <v>1397775</v>
      </c>
      <c r="G64" s="50">
        <v>189650</v>
      </c>
      <c r="H64" s="41">
        <f t="shared" si="0"/>
        <v>7688323</v>
      </c>
      <c r="I64" s="41">
        <f t="shared" si="1"/>
        <v>153766.46</v>
      </c>
      <c r="J64" s="51">
        <v>2481080</v>
      </c>
      <c r="K64" s="44">
        <v>0</v>
      </c>
      <c r="L64" s="47">
        <v>0</v>
      </c>
      <c r="M64" s="46">
        <v>0</v>
      </c>
      <c r="N64" s="6"/>
    </row>
    <row r="65" spans="1:14" ht="15" x14ac:dyDescent="0.25">
      <c r="A65" s="19" t="s">
        <v>55</v>
      </c>
      <c r="B65" s="19" t="s">
        <v>297</v>
      </c>
      <c r="C65" s="89">
        <v>2463012.9984129998</v>
      </c>
      <c r="D65" s="20">
        <v>3359788</v>
      </c>
      <c r="E65" s="20">
        <v>162683</v>
      </c>
      <c r="F65" s="49">
        <v>338170</v>
      </c>
      <c r="G65" s="50">
        <v>23247</v>
      </c>
      <c r="H65" s="41">
        <f t="shared" si="0"/>
        <v>2835688</v>
      </c>
      <c r="I65" s="41">
        <f t="shared" si="1"/>
        <v>56713.760000000002</v>
      </c>
      <c r="J65" s="51">
        <v>0</v>
      </c>
      <c r="K65" s="44">
        <v>0</v>
      </c>
      <c r="L65" s="47">
        <v>0</v>
      </c>
      <c r="M65" s="46">
        <v>0</v>
      </c>
      <c r="N65" s="6"/>
    </row>
    <row r="66" spans="1:14" ht="15" x14ac:dyDescent="0.25">
      <c r="A66" s="19" t="s">
        <v>56</v>
      </c>
      <c r="B66" s="19" t="s">
        <v>298</v>
      </c>
      <c r="C66" s="89">
        <v>2543450.8960000002</v>
      </c>
      <c r="D66" s="20">
        <v>2834444</v>
      </c>
      <c r="E66" s="20">
        <v>122295</v>
      </c>
      <c r="F66" s="49">
        <v>158628</v>
      </c>
      <c r="G66" s="50">
        <v>20148</v>
      </c>
      <c r="H66" s="41">
        <f t="shared" si="0"/>
        <v>2533373</v>
      </c>
      <c r="I66" s="41">
        <f t="shared" si="1"/>
        <v>50667.46</v>
      </c>
      <c r="J66" s="51">
        <v>420579</v>
      </c>
      <c r="K66" s="44">
        <v>0</v>
      </c>
      <c r="L66" s="47">
        <v>0</v>
      </c>
      <c r="M66" s="46">
        <v>0</v>
      </c>
      <c r="N66" s="6"/>
    </row>
    <row r="67" spans="1:14" ht="15" x14ac:dyDescent="0.25">
      <c r="A67" s="19" t="s">
        <v>57</v>
      </c>
      <c r="B67" s="19" t="s">
        <v>299</v>
      </c>
      <c r="C67" s="89">
        <v>2049695.4829589999</v>
      </c>
      <c r="D67" s="20">
        <v>2601308</v>
      </c>
      <c r="E67" s="20">
        <v>96933</v>
      </c>
      <c r="F67" s="49">
        <v>232000</v>
      </c>
      <c r="G67" s="50">
        <v>18796</v>
      </c>
      <c r="H67" s="41">
        <f t="shared" si="0"/>
        <v>2253579</v>
      </c>
      <c r="I67" s="41">
        <f t="shared" si="1"/>
        <v>45071.58</v>
      </c>
      <c r="J67" s="51">
        <v>526375</v>
      </c>
      <c r="K67" s="44">
        <v>0</v>
      </c>
      <c r="L67" s="47">
        <v>0</v>
      </c>
      <c r="M67" s="46">
        <v>0</v>
      </c>
      <c r="N67" s="6"/>
    </row>
    <row r="68" spans="1:14" ht="15" x14ac:dyDescent="0.25">
      <c r="A68" s="19" t="s">
        <v>58</v>
      </c>
      <c r="B68" s="19" t="s">
        <v>300</v>
      </c>
      <c r="C68" s="89">
        <v>2865146.0553509998</v>
      </c>
      <c r="D68" s="20">
        <v>3077333</v>
      </c>
      <c r="E68" s="20">
        <v>120741</v>
      </c>
      <c r="F68" s="49">
        <v>428231</v>
      </c>
      <c r="G68" s="50">
        <v>23396</v>
      </c>
      <c r="H68" s="41">
        <f t="shared" si="0"/>
        <v>2504965</v>
      </c>
      <c r="I68" s="41">
        <f t="shared" si="1"/>
        <v>50099.3</v>
      </c>
      <c r="J68" s="51">
        <v>779799</v>
      </c>
      <c r="K68" s="44">
        <v>0</v>
      </c>
      <c r="L68" s="47">
        <v>0</v>
      </c>
      <c r="M68" s="46">
        <v>0</v>
      </c>
      <c r="N68" s="6"/>
    </row>
    <row r="69" spans="1:14" ht="15" x14ac:dyDescent="0.25">
      <c r="A69" s="19" t="s">
        <v>59</v>
      </c>
      <c r="B69" s="19" t="s">
        <v>301</v>
      </c>
      <c r="C69" s="89">
        <v>38628760.390000001</v>
      </c>
      <c r="D69" s="20">
        <v>39160000</v>
      </c>
      <c r="E69" s="20">
        <v>2393979</v>
      </c>
      <c r="F69" s="49">
        <v>7000000</v>
      </c>
      <c r="G69" s="50">
        <v>491924</v>
      </c>
      <c r="H69" s="41">
        <f t="shared" si="0"/>
        <v>29274097</v>
      </c>
      <c r="I69" s="41">
        <f t="shared" si="1"/>
        <v>585481.94000000006</v>
      </c>
      <c r="J69" s="51">
        <v>28690100</v>
      </c>
      <c r="K69" s="44">
        <v>142410.60527299999</v>
      </c>
      <c r="L69" s="47">
        <v>-558402.66</v>
      </c>
      <c r="M69" s="44">
        <v>558518</v>
      </c>
      <c r="N69" s="6"/>
    </row>
    <row r="70" spans="1:14" ht="15" x14ac:dyDescent="0.25">
      <c r="A70" s="19" t="s">
        <v>60</v>
      </c>
      <c r="B70" s="19" t="s">
        <v>302</v>
      </c>
      <c r="C70" s="89">
        <v>4545183.0247179996</v>
      </c>
      <c r="D70" s="20">
        <v>5481702</v>
      </c>
      <c r="E70" s="20">
        <v>178844</v>
      </c>
      <c r="F70" s="49">
        <v>602545</v>
      </c>
      <c r="G70" s="50">
        <v>34796</v>
      </c>
      <c r="H70" s="41">
        <f t="shared" si="0"/>
        <v>4665517</v>
      </c>
      <c r="I70" s="41">
        <f t="shared" si="1"/>
        <v>93310.34</v>
      </c>
      <c r="J70" s="51">
        <v>301392</v>
      </c>
      <c r="K70" s="44">
        <v>0</v>
      </c>
      <c r="L70" s="47">
        <v>0</v>
      </c>
      <c r="M70" s="46">
        <v>0</v>
      </c>
      <c r="N70" s="6"/>
    </row>
    <row r="71" spans="1:14" ht="15" x14ac:dyDescent="0.25">
      <c r="A71" s="19" t="s">
        <v>61</v>
      </c>
      <c r="B71" s="19" t="s">
        <v>303</v>
      </c>
      <c r="C71" s="89">
        <v>8967814.573415</v>
      </c>
      <c r="D71" s="20">
        <v>10633022</v>
      </c>
      <c r="E71" s="20">
        <v>1151600</v>
      </c>
      <c r="F71" s="49">
        <v>974507</v>
      </c>
      <c r="G71" s="50">
        <v>147251</v>
      </c>
      <c r="H71" s="41">
        <f t="shared" si="0"/>
        <v>8359664</v>
      </c>
      <c r="I71" s="41">
        <f t="shared" si="1"/>
        <v>167193.28</v>
      </c>
      <c r="J71" s="51">
        <v>1859289</v>
      </c>
      <c r="K71" s="44">
        <v>0</v>
      </c>
      <c r="L71" s="47">
        <v>0</v>
      </c>
      <c r="M71" s="46">
        <v>0</v>
      </c>
      <c r="N71" s="6"/>
    </row>
    <row r="72" spans="1:14" ht="15" x14ac:dyDescent="0.25">
      <c r="A72" s="19" t="s">
        <v>62</v>
      </c>
      <c r="B72" s="19" t="s">
        <v>304</v>
      </c>
      <c r="C72" s="89">
        <v>2807060.89</v>
      </c>
      <c r="D72" s="20">
        <v>4442411</v>
      </c>
      <c r="E72" s="20">
        <v>1082260</v>
      </c>
      <c r="F72" s="49">
        <v>550000</v>
      </c>
      <c r="G72" s="50">
        <v>27767</v>
      </c>
      <c r="H72" s="41">
        <f t="shared" si="0"/>
        <v>2782384</v>
      </c>
      <c r="I72" s="41">
        <f t="shared" si="1"/>
        <v>55647.68</v>
      </c>
      <c r="J72" s="51">
        <v>0</v>
      </c>
      <c r="K72" s="44">
        <v>0</v>
      </c>
      <c r="L72" s="47">
        <v>0</v>
      </c>
      <c r="M72" s="46">
        <v>0</v>
      </c>
      <c r="N72" s="6"/>
    </row>
    <row r="73" spans="1:14" ht="15" x14ac:dyDescent="0.25">
      <c r="A73" s="19" t="s">
        <v>63</v>
      </c>
      <c r="B73" s="19" t="s">
        <v>305</v>
      </c>
      <c r="C73" s="89">
        <v>29964249.737937301</v>
      </c>
      <c r="D73" s="20">
        <v>33576340</v>
      </c>
      <c r="E73" s="20">
        <v>3083107</v>
      </c>
      <c r="F73" s="49">
        <v>2582900</v>
      </c>
      <c r="G73" s="50">
        <v>0</v>
      </c>
      <c r="H73" s="41">
        <f t="shared" ref="H73:H136" si="2">D73-E73-F73-G73</f>
        <v>27910333</v>
      </c>
      <c r="I73" s="41">
        <f t="shared" ref="I73:I136" si="3">H73*0.02</f>
        <v>558206.66</v>
      </c>
      <c r="J73" s="51">
        <v>8348759</v>
      </c>
      <c r="K73" s="44">
        <v>0</v>
      </c>
      <c r="L73" s="47">
        <v>0</v>
      </c>
      <c r="M73" s="46">
        <v>0</v>
      </c>
      <c r="N73" s="6"/>
    </row>
    <row r="74" spans="1:14" ht="15" x14ac:dyDescent="0.25">
      <c r="A74" s="19" t="s">
        <v>64</v>
      </c>
      <c r="B74" s="19" t="s">
        <v>306</v>
      </c>
      <c r="C74" s="89">
        <v>3119582.8965759999</v>
      </c>
      <c r="D74" s="20">
        <v>3723323</v>
      </c>
      <c r="E74" s="20">
        <v>145000</v>
      </c>
      <c r="F74" s="49">
        <v>320000</v>
      </c>
      <c r="G74" s="50">
        <v>0</v>
      </c>
      <c r="H74" s="41">
        <f t="shared" si="2"/>
        <v>3258323</v>
      </c>
      <c r="I74" s="41">
        <f t="shared" si="3"/>
        <v>65166.46</v>
      </c>
      <c r="J74" s="51">
        <v>20743</v>
      </c>
      <c r="K74" s="44">
        <v>0</v>
      </c>
      <c r="L74" s="47">
        <v>0</v>
      </c>
      <c r="M74" s="46">
        <v>0</v>
      </c>
      <c r="N74" s="6"/>
    </row>
    <row r="75" spans="1:14" ht="15" x14ac:dyDescent="0.25">
      <c r="A75" s="19" t="s">
        <v>65</v>
      </c>
      <c r="B75" s="19" t="s">
        <v>307</v>
      </c>
      <c r="C75" s="89">
        <v>9044011.8251741007</v>
      </c>
      <c r="D75" s="20">
        <v>11847296</v>
      </c>
      <c r="E75" s="20">
        <v>354000</v>
      </c>
      <c r="F75" s="49">
        <v>1437831</v>
      </c>
      <c r="G75" s="50">
        <v>0</v>
      </c>
      <c r="H75" s="41">
        <f t="shared" si="2"/>
        <v>10055465</v>
      </c>
      <c r="I75" s="41">
        <f t="shared" si="3"/>
        <v>201109.30000000002</v>
      </c>
      <c r="J75" s="51">
        <v>1660030</v>
      </c>
      <c r="K75" s="44">
        <v>0</v>
      </c>
      <c r="L75" s="47">
        <v>0</v>
      </c>
      <c r="M75" s="46">
        <v>0</v>
      </c>
      <c r="N75" s="6"/>
    </row>
    <row r="76" spans="1:14" ht="15" x14ac:dyDescent="0.25">
      <c r="A76" s="19" t="s">
        <v>66</v>
      </c>
      <c r="B76" s="19" t="s">
        <v>308</v>
      </c>
      <c r="C76" s="89">
        <v>9296293.6284669992</v>
      </c>
      <c r="D76" s="20">
        <v>10305826</v>
      </c>
      <c r="E76" s="20">
        <v>431000</v>
      </c>
      <c r="F76" s="49">
        <v>1030000</v>
      </c>
      <c r="G76" s="50">
        <v>0</v>
      </c>
      <c r="H76" s="41">
        <f t="shared" si="2"/>
        <v>8844826</v>
      </c>
      <c r="I76" s="41">
        <f t="shared" si="3"/>
        <v>176896.52</v>
      </c>
      <c r="J76" s="51">
        <v>3198540</v>
      </c>
      <c r="K76" s="44">
        <v>0</v>
      </c>
      <c r="L76" s="47">
        <v>0</v>
      </c>
      <c r="M76" s="46">
        <v>0</v>
      </c>
      <c r="N76" s="6"/>
    </row>
    <row r="77" spans="1:14" ht="15" x14ac:dyDescent="0.25">
      <c r="A77" s="19" t="s">
        <v>67</v>
      </c>
      <c r="B77" s="19" t="s">
        <v>309</v>
      </c>
      <c r="C77" s="89">
        <v>2450004.4</v>
      </c>
      <c r="D77" s="20">
        <v>3074500</v>
      </c>
      <c r="E77" s="20">
        <v>172500</v>
      </c>
      <c r="F77" s="49">
        <v>230500</v>
      </c>
      <c r="G77" s="50">
        <v>0</v>
      </c>
      <c r="H77" s="41">
        <f t="shared" si="2"/>
        <v>2671500</v>
      </c>
      <c r="I77" s="41">
        <f t="shared" si="3"/>
        <v>53430</v>
      </c>
      <c r="J77" s="51">
        <v>472744</v>
      </c>
      <c r="K77" s="44">
        <v>0</v>
      </c>
      <c r="L77" s="47">
        <v>0</v>
      </c>
      <c r="M77" s="46">
        <v>0</v>
      </c>
      <c r="N77" s="6"/>
    </row>
    <row r="78" spans="1:14" ht="15" x14ac:dyDescent="0.25">
      <c r="A78" s="19" t="s">
        <v>310</v>
      </c>
      <c r="B78" s="19" t="s">
        <v>311</v>
      </c>
      <c r="C78" s="89">
        <v>3206558.63</v>
      </c>
      <c r="D78" s="20">
        <v>5800601</v>
      </c>
      <c r="E78" s="20">
        <v>138873</v>
      </c>
      <c r="F78" s="49">
        <v>419863</v>
      </c>
      <c r="G78" s="50">
        <v>32915</v>
      </c>
      <c r="H78" s="41">
        <f t="shared" si="2"/>
        <v>5208950</v>
      </c>
      <c r="I78" s="41">
        <f t="shared" si="3"/>
        <v>104179</v>
      </c>
      <c r="J78" s="51">
        <v>1451</v>
      </c>
      <c r="K78" s="44">
        <v>0</v>
      </c>
      <c r="L78" s="47">
        <v>0</v>
      </c>
      <c r="M78" s="46">
        <v>0</v>
      </c>
      <c r="N78" s="6"/>
    </row>
    <row r="79" spans="1:14" ht="15" x14ac:dyDescent="0.25">
      <c r="A79" s="19" t="s">
        <v>68</v>
      </c>
      <c r="B79" s="19" t="s">
        <v>312</v>
      </c>
      <c r="C79" s="89">
        <v>2115942.2815999999</v>
      </c>
      <c r="D79" s="20">
        <v>3432125</v>
      </c>
      <c r="E79" s="20">
        <v>176100</v>
      </c>
      <c r="F79" s="49">
        <v>285000</v>
      </c>
      <c r="G79" s="50">
        <v>0</v>
      </c>
      <c r="H79" s="41">
        <f t="shared" si="2"/>
        <v>2971025</v>
      </c>
      <c r="I79" s="41">
        <f t="shared" si="3"/>
        <v>59420.5</v>
      </c>
      <c r="J79" s="51">
        <v>0</v>
      </c>
      <c r="K79" s="44">
        <v>0</v>
      </c>
      <c r="L79" s="47">
        <v>0</v>
      </c>
      <c r="M79" s="46">
        <v>0</v>
      </c>
      <c r="N79" s="6"/>
    </row>
    <row r="80" spans="1:14" ht="15" x14ac:dyDescent="0.25">
      <c r="A80" s="19" t="s">
        <v>69</v>
      </c>
      <c r="B80" s="19" t="s">
        <v>313</v>
      </c>
      <c r="C80" s="89">
        <v>4567045.7034940002</v>
      </c>
      <c r="D80" s="20">
        <v>5657483</v>
      </c>
      <c r="E80" s="20">
        <v>178400</v>
      </c>
      <c r="F80" s="49">
        <v>573070</v>
      </c>
      <c r="G80" s="50">
        <v>63722</v>
      </c>
      <c r="H80" s="41">
        <f t="shared" si="2"/>
        <v>4842291</v>
      </c>
      <c r="I80" s="41">
        <f t="shared" si="3"/>
        <v>96845.82</v>
      </c>
      <c r="J80" s="51">
        <v>824363</v>
      </c>
      <c r="K80" s="44">
        <v>68459.303067000001</v>
      </c>
      <c r="L80" s="47">
        <v>0</v>
      </c>
      <c r="M80" s="46">
        <v>0</v>
      </c>
      <c r="N80" s="6"/>
    </row>
    <row r="81" spans="1:14" ht="15" x14ac:dyDescent="0.25">
      <c r="A81" s="19" t="s">
        <v>70</v>
      </c>
      <c r="B81" s="19" t="s">
        <v>314</v>
      </c>
      <c r="C81" s="89">
        <v>1761532.8677620001</v>
      </c>
      <c r="D81" s="20">
        <v>2042057</v>
      </c>
      <c r="E81" s="20">
        <v>210350</v>
      </c>
      <c r="F81" s="49">
        <v>331984</v>
      </c>
      <c r="G81" s="50">
        <v>58582</v>
      </c>
      <c r="H81" s="41">
        <f t="shared" si="2"/>
        <v>1441141</v>
      </c>
      <c r="I81" s="41">
        <f t="shared" si="3"/>
        <v>28822.82</v>
      </c>
      <c r="J81" s="51">
        <v>1531462</v>
      </c>
      <c r="K81" s="44">
        <v>0</v>
      </c>
      <c r="L81" s="47">
        <v>0</v>
      </c>
      <c r="M81" s="46">
        <v>0</v>
      </c>
      <c r="N81" s="6"/>
    </row>
    <row r="82" spans="1:14" ht="15" x14ac:dyDescent="0.25">
      <c r="A82" s="19" t="s">
        <v>71</v>
      </c>
      <c r="B82" s="19" t="s">
        <v>315</v>
      </c>
      <c r="C82" s="89">
        <v>2627032.142885</v>
      </c>
      <c r="D82" s="20">
        <v>3135373</v>
      </c>
      <c r="E82" s="20">
        <v>161699</v>
      </c>
      <c r="F82" s="49">
        <v>317587</v>
      </c>
      <c r="G82" s="50">
        <v>0</v>
      </c>
      <c r="H82" s="41">
        <f t="shared" si="2"/>
        <v>2656087</v>
      </c>
      <c r="I82" s="41">
        <f t="shared" si="3"/>
        <v>53121.74</v>
      </c>
      <c r="J82" s="51">
        <v>583314</v>
      </c>
      <c r="K82" s="44">
        <v>0</v>
      </c>
      <c r="L82" s="47">
        <v>0</v>
      </c>
      <c r="M82" s="46">
        <v>0</v>
      </c>
      <c r="N82" s="6"/>
    </row>
    <row r="83" spans="1:14" ht="15" x14ac:dyDescent="0.25">
      <c r="A83" s="19" t="s">
        <v>316</v>
      </c>
      <c r="B83" s="19" t="s">
        <v>317</v>
      </c>
      <c r="C83" s="89">
        <v>3133598.0574889998</v>
      </c>
      <c r="D83" s="20">
        <v>4440666</v>
      </c>
      <c r="E83" s="20">
        <v>211859</v>
      </c>
      <c r="F83" s="49">
        <v>388018</v>
      </c>
      <c r="G83" s="50">
        <v>46196</v>
      </c>
      <c r="H83" s="41">
        <f t="shared" si="2"/>
        <v>3794593</v>
      </c>
      <c r="I83" s="41">
        <f t="shared" si="3"/>
        <v>75891.86</v>
      </c>
      <c r="J83" s="51">
        <v>0</v>
      </c>
      <c r="K83" s="44">
        <v>0</v>
      </c>
      <c r="L83" s="47">
        <v>0</v>
      </c>
      <c r="M83" s="46">
        <v>0</v>
      </c>
      <c r="N83" s="6"/>
    </row>
    <row r="84" spans="1:14" ht="15" x14ac:dyDescent="0.25">
      <c r="A84" s="19" t="s">
        <v>72</v>
      </c>
      <c r="B84" s="19" t="s">
        <v>318</v>
      </c>
      <c r="C84" s="89">
        <v>39528474.719999999</v>
      </c>
      <c r="D84" s="20">
        <v>45263228</v>
      </c>
      <c r="E84" s="20">
        <v>2273490</v>
      </c>
      <c r="F84" s="49">
        <v>5360000</v>
      </c>
      <c r="G84" s="50">
        <v>1716287</v>
      </c>
      <c r="H84" s="41">
        <f t="shared" si="2"/>
        <v>35913451</v>
      </c>
      <c r="I84" s="41">
        <f t="shared" si="3"/>
        <v>718269.02</v>
      </c>
      <c r="J84" s="51">
        <v>21147034</v>
      </c>
      <c r="K84" s="44">
        <v>0</v>
      </c>
      <c r="L84" s="47">
        <v>0</v>
      </c>
      <c r="M84" s="46">
        <v>0</v>
      </c>
      <c r="N84" s="6"/>
    </row>
    <row r="85" spans="1:14" ht="15" x14ac:dyDescent="0.25">
      <c r="A85" s="19" t="s">
        <v>73</v>
      </c>
      <c r="B85" s="19" t="s">
        <v>74</v>
      </c>
      <c r="C85" s="89">
        <v>2704498.16</v>
      </c>
      <c r="D85" s="20">
        <v>4510366</v>
      </c>
      <c r="E85" s="20">
        <v>119812</v>
      </c>
      <c r="F85" s="49">
        <v>567283</v>
      </c>
      <c r="G85" s="50">
        <v>53290</v>
      </c>
      <c r="H85" s="41">
        <f t="shared" si="2"/>
        <v>3769981</v>
      </c>
      <c r="I85" s="41">
        <f t="shared" si="3"/>
        <v>75399.62</v>
      </c>
      <c r="J85" s="51">
        <v>0</v>
      </c>
      <c r="K85" s="44">
        <v>0</v>
      </c>
      <c r="L85" s="47">
        <v>0</v>
      </c>
      <c r="M85" s="46">
        <v>0</v>
      </c>
      <c r="N85" s="6"/>
    </row>
    <row r="86" spans="1:14" ht="15" x14ac:dyDescent="0.25">
      <c r="A86" s="19" t="s">
        <v>75</v>
      </c>
      <c r="B86" s="19" t="s">
        <v>319</v>
      </c>
      <c r="C86" s="89">
        <v>6008276.4699999997</v>
      </c>
      <c r="D86" s="31">
        <v>7090794</v>
      </c>
      <c r="E86" s="20">
        <v>373078</v>
      </c>
      <c r="F86" s="49">
        <v>981000</v>
      </c>
      <c r="G86" s="50">
        <v>51916</v>
      </c>
      <c r="H86" s="41">
        <f t="shared" si="2"/>
        <v>5684800</v>
      </c>
      <c r="I86" s="41">
        <f t="shared" si="3"/>
        <v>113696</v>
      </c>
      <c r="J86" s="51">
        <v>2576821</v>
      </c>
      <c r="K86" s="44">
        <v>0</v>
      </c>
      <c r="L86" s="47">
        <v>0</v>
      </c>
      <c r="M86" s="46">
        <v>0</v>
      </c>
      <c r="N86" s="6"/>
    </row>
    <row r="87" spans="1:14" ht="15" x14ac:dyDescent="0.25">
      <c r="A87" s="19" t="s">
        <v>76</v>
      </c>
      <c r="B87" s="19" t="s">
        <v>77</v>
      </c>
      <c r="C87" s="89">
        <v>5448507.5774999997</v>
      </c>
      <c r="D87" s="20">
        <v>6939675</v>
      </c>
      <c r="E87" s="20">
        <v>262000</v>
      </c>
      <c r="F87" s="49">
        <v>886115</v>
      </c>
      <c r="G87" s="50">
        <v>103791</v>
      </c>
      <c r="H87" s="41">
        <f t="shared" si="2"/>
        <v>5687769</v>
      </c>
      <c r="I87" s="41">
        <f t="shared" si="3"/>
        <v>113755.38</v>
      </c>
      <c r="J87" s="51">
        <v>11716</v>
      </c>
      <c r="K87" s="44">
        <v>66519.904360999994</v>
      </c>
      <c r="L87" s="47">
        <v>0</v>
      </c>
      <c r="M87" s="46">
        <v>0</v>
      </c>
      <c r="N87" s="6"/>
    </row>
    <row r="88" spans="1:14" ht="15" x14ac:dyDescent="0.25">
      <c r="A88" s="19" t="s">
        <v>78</v>
      </c>
      <c r="B88" s="19" t="s">
        <v>320</v>
      </c>
      <c r="C88" s="89">
        <v>477548236.92524302</v>
      </c>
      <c r="D88" s="20">
        <v>559023887</v>
      </c>
      <c r="E88" s="20">
        <v>88077623</v>
      </c>
      <c r="F88" s="49">
        <v>65560470</v>
      </c>
      <c r="G88" s="50">
        <v>8170560</v>
      </c>
      <c r="H88" s="41">
        <f t="shared" si="2"/>
        <v>397215234</v>
      </c>
      <c r="I88" s="41">
        <f t="shared" si="3"/>
        <v>7944304.6799999997</v>
      </c>
      <c r="J88" s="51">
        <v>220862989</v>
      </c>
      <c r="K88" s="44">
        <v>0</v>
      </c>
      <c r="L88" s="47">
        <v>0</v>
      </c>
      <c r="M88" s="46">
        <v>0</v>
      </c>
      <c r="N88" s="6"/>
    </row>
    <row r="89" spans="1:14" ht="15" x14ac:dyDescent="0.25">
      <c r="A89" s="19" t="s">
        <v>79</v>
      </c>
      <c r="B89" s="19" t="s">
        <v>321</v>
      </c>
      <c r="C89" s="89">
        <v>52083462.968844399</v>
      </c>
      <c r="D89" s="20">
        <v>59373711</v>
      </c>
      <c r="E89" s="20">
        <v>1290182</v>
      </c>
      <c r="F89" s="49">
        <v>8048303</v>
      </c>
      <c r="G89" s="50">
        <v>511701</v>
      </c>
      <c r="H89" s="41">
        <f t="shared" si="2"/>
        <v>49523525</v>
      </c>
      <c r="I89" s="41">
        <f t="shared" si="3"/>
        <v>990470.5</v>
      </c>
      <c r="J89" s="51">
        <v>21354414</v>
      </c>
      <c r="K89" s="44">
        <v>2032131.0685010001</v>
      </c>
      <c r="L89" s="47">
        <v>724726.62</v>
      </c>
      <c r="M89" s="44">
        <v>1886254.06</v>
      </c>
      <c r="N89" s="6"/>
    </row>
    <row r="90" spans="1:14" ht="15" x14ac:dyDescent="0.25">
      <c r="A90" s="19" t="s">
        <v>322</v>
      </c>
      <c r="B90" s="19" t="s">
        <v>323</v>
      </c>
      <c r="C90" s="89">
        <v>7724546.9000000004</v>
      </c>
      <c r="D90" s="20">
        <v>12073277</v>
      </c>
      <c r="E90" s="20">
        <v>510795</v>
      </c>
      <c r="F90" s="49">
        <v>1469000</v>
      </c>
      <c r="G90" s="50">
        <v>189080</v>
      </c>
      <c r="H90" s="41">
        <f t="shared" si="2"/>
        <v>9904402</v>
      </c>
      <c r="I90" s="41">
        <f t="shared" si="3"/>
        <v>198088.04</v>
      </c>
      <c r="J90" s="51">
        <v>880143</v>
      </c>
      <c r="K90" s="44">
        <v>0</v>
      </c>
      <c r="L90" s="47">
        <v>0</v>
      </c>
      <c r="M90" s="46">
        <v>0</v>
      </c>
      <c r="N90" s="6"/>
    </row>
    <row r="91" spans="1:14" ht="15" x14ac:dyDescent="0.25">
      <c r="A91" s="19" t="s">
        <v>80</v>
      </c>
      <c r="B91" s="19" t="s">
        <v>324</v>
      </c>
      <c r="C91" s="89">
        <v>187346294.69999999</v>
      </c>
      <c r="D91" s="20">
        <v>210680828</v>
      </c>
      <c r="E91" s="20">
        <v>4353004</v>
      </c>
      <c r="F91" s="49">
        <v>29197371</v>
      </c>
      <c r="G91" s="50">
        <v>6284213</v>
      </c>
      <c r="H91" s="41">
        <f t="shared" si="2"/>
        <v>170846240</v>
      </c>
      <c r="I91" s="41">
        <f t="shared" si="3"/>
        <v>3416924.8000000003</v>
      </c>
      <c r="J91" s="51">
        <v>93148322</v>
      </c>
      <c r="K91" s="44">
        <v>1174945.8487480001</v>
      </c>
      <c r="L91" s="47">
        <v>-978222.55</v>
      </c>
      <c r="M91" s="44">
        <v>977957.32</v>
      </c>
      <c r="N91" s="6"/>
    </row>
    <row r="92" spans="1:14" ht="15" x14ac:dyDescent="0.25">
      <c r="A92" s="19" t="s">
        <v>81</v>
      </c>
      <c r="B92" s="19" t="s">
        <v>325</v>
      </c>
      <c r="C92" s="89">
        <v>26783097.300000001</v>
      </c>
      <c r="D92" s="20">
        <v>39074773</v>
      </c>
      <c r="E92" s="20">
        <v>6645000</v>
      </c>
      <c r="F92" s="49">
        <v>5556555</v>
      </c>
      <c r="G92" s="50">
        <v>796460</v>
      </c>
      <c r="H92" s="41">
        <f t="shared" si="2"/>
        <v>26076758</v>
      </c>
      <c r="I92" s="41">
        <f t="shared" si="3"/>
        <v>521535.16000000003</v>
      </c>
      <c r="J92" s="51">
        <v>20375154</v>
      </c>
      <c r="K92" s="44">
        <v>0</v>
      </c>
      <c r="L92" s="47">
        <v>0</v>
      </c>
      <c r="M92" s="46">
        <v>0</v>
      </c>
      <c r="N92" s="6"/>
    </row>
    <row r="93" spans="1:14" ht="15" x14ac:dyDescent="0.25">
      <c r="A93" s="19" t="s">
        <v>82</v>
      </c>
      <c r="B93" s="19" t="s">
        <v>326</v>
      </c>
      <c r="C93" s="89">
        <v>14795661.660189399</v>
      </c>
      <c r="D93" s="20">
        <v>16166287</v>
      </c>
      <c r="E93" s="20">
        <v>264942</v>
      </c>
      <c r="F93" s="49">
        <v>1485489</v>
      </c>
      <c r="G93" s="50">
        <v>105512</v>
      </c>
      <c r="H93" s="41">
        <f t="shared" si="2"/>
        <v>14310344</v>
      </c>
      <c r="I93" s="41">
        <f t="shared" si="3"/>
        <v>286206.88</v>
      </c>
      <c r="J93" s="51">
        <v>3750955</v>
      </c>
      <c r="K93" s="44">
        <v>560163.57874000003</v>
      </c>
      <c r="L93" s="47">
        <v>492788.75</v>
      </c>
      <c r="M93" s="44">
        <v>608572.6</v>
      </c>
      <c r="N93" s="6"/>
    </row>
    <row r="94" spans="1:14" ht="15" x14ac:dyDescent="0.25">
      <c r="A94" s="19" t="s">
        <v>83</v>
      </c>
      <c r="B94" s="19" t="s">
        <v>327</v>
      </c>
      <c r="C94" s="89">
        <v>55799234.200000003</v>
      </c>
      <c r="D94" s="20">
        <v>68434426</v>
      </c>
      <c r="E94" s="20">
        <v>460040</v>
      </c>
      <c r="F94" s="49">
        <v>9501342</v>
      </c>
      <c r="G94" s="50">
        <v>647358</v>
      </c>
      <c r="H94" s="41">
        <f t="shared" si="2"/>
        <v>57825686</v>
      </c>
      <c r="I94" s="41">
        <f t="shared" si="3"/>
        <v>1156513.72</v>
      </c>
      <c r="J94" s="51">
        <v>10218145</v>
      </c>
      <c r="K94" s="44">
        <v>0</v>
      </c>
      <c r="L94" s="47">
        <v>0</v>
      </c>
      <c r="M94" s="46">
        <v>0</v>
      </c>
      <c r="N94" s="6"/>
    </row>
    <row r="95" spans="1:14" ht="15" x14ac:dyDescent="0.25">
      <c r="A95" s="103" t="s">
        <v>84</v>
      </c>
      <c r="B95" s="103" t="s">
        <v>503</v>
      </c>
      <c r="C95" s="104">
        <v>5102960.7</v>
      </c>
      <c r="D95" s="105">
        <v>6040319</v>
      </c>
      <c r="E95" s="105">
        <v>128408</v>
      </c>
      <c r="F95" s="106">
        <v>479055</v>
      </c>
      <c r="G95" s="107">
        <v>0</v>
      </c>
      <c r="H95" s="108">
        <f t="shared" si="2"/>
        <v>5432856</v>
      </c>
      <c r="I95" s="108">
        <f t="shared" si="3"/>
        <v>108657.12</v>
      </c>
      <c r="J95" s="108">
        <v>2559246</v>
      </c>
      <c r="K95" s="109">
        <v>0</v>
      </c>
      <c r="L95" s="110">
        <v>0</v>
      </c>
      <c r="M95" s="46">
        <v>0</v>
      </c>
      <c r="N95" s="6"/>
    </row>
    <row r="96" spans="1:14" ht="15" x14ac:dyDescent="0.25">
      <c r="A96" s="19" t="s">
        <v>237</v>
      </c>
      <c r="B96" s="19" t="s">
        <v>238</v>
      </c>
      <c r="C96" s="89">
        <v>2526821.4619860002</v>
      </c>
      <c r="D96" s="20">
        <v>4893231</v>
      </c>
      <c r="E96" s="20">
        <v>126000</v>
      </c>
      <c r="F96" s="49">
        <v>891215</v>
      </c>
      <c r="G96" s="50">
        <v>32642</v>
      </c>
      <c r="H96" s="41">
        <f t="shared" si="2"/>
        <v>3843374</v>
      </c>
      <c r="I96" s="41">
        <f t="shared" si="3"/>
        <v>76867.48</v>
      </c>
      <c r="J96" s="51">
        <v>0</v>
      </c>
      <c r="K96" s="44">
        <v>0</v>
      </c>
      <c r="L96" s="47">
        <v>0</v>
      </c>
      <c r="M96" s="46">
        <v>0</v>
      </c>
      <c r="N96" s="6"/>
    </row>
    <row r="97" spans="1:14" ht="15" x14ac:dyDescent="0.25">
      <c r="A97" s="19" t="s">
        <v>85</v>
      </c>
      <c r="B97" s="19" t="s">
        <v>328</v>
      </c>
      <c r="C97" s="89">
        <v>6149351.0866390001</v>
      </c>
      <c r="D97" s="20">
        <v>8070000</v>
      </c>
      <c r="E97" s="20">
        <v>789400</v>
      </c>
      <c r="F97" s="49">
        <v>1595000</v>
      </c>
      <c r="G97" s="50">
        <v>52077</v>
      </c>
      <c r="H97" s="41">
        <f t="shared" si="2"/>
        <v>5633523</v>
      </c>
      <c r="I97" s="41">
        <f t="shared" si="3"/>
        <v>112670.46</v>
      </c>
      <c r="J97" s="51">
        <v>2766030</v>
      </c>
      <c r="K97" s="44">
        <v>0</v>
      </c>
      <c r="L97" s="47">
        <v>0</v>
      </c>
      <c r="M97" s="46">
        <v>0</v>
      </c>
      <c r="N97" s="6"/>
    </row>
    <row r="98" spans="1:14" ht="15" x14ac:dyDescent="0.25">
      <c r="A98" s="19" t="s">
        <v>86</v>
      </c>
      <c r="B98" s="19" t="s">
        <v>329</v>
      </c>
      <c r="C98" s="89">
        <v>1853356.36</v>
      </c>
      <c r="D98" s="20">
        <v>2687701</v>
      </c>
      <c r="E98" s="20">
        <v>160000</v>
      </c>
      <c r="F98" s="49">
        <v>250000</v>
      </c>
      <c r="G98" s="50">
        <v>26438</v>
      </c>
      <c r="H98" s="41">
        <f t="shared" si="2"/>
        <v>2251263</v>
      </c>
      <c r="I98" s="41">
        <f t="shared" si="3"/>
        <v>45025.26</v>
      </c>
      <c r="J98" s="51">
        <v>11858</v>
      </c>
      <c r="K98" s="44">
        <v>0</v>
      </c>
      <c r="L98" s="47">
        <v>0</v>
      </c>
      <c r="M98" s="46">
        <v>0</v>
      </c>
      <c r="N98" s="6"/>
    </row>
    <row r="99" spans="1:14" ht="15" x14ac:dyDescent="0.25">
      <c r="A99" s="19" t="s">
        <v>87</v>
      </c>
      <c r="B99" s="19" t="s">
        <v>330</v>
      </c>
      <c r="C99" s="89">
        <v>3746624.9560819999</v>
      </c>
      <c r="D99" s="20">
        <v>5449853</v>
      </c>
      <c r="E99" s="20">
        <v>177229</v>
      </c>
      <c r="F99" s="49">
        <v>911240</v>
      </c>
      <c r="G99" s="50">
        <v>34653</v>
      </c>
      <c r="H99" s="41">
        <f t="shared" si="2"/>
        <v>4326731</v>
      </c>
      <c r="I99" s="41">
        <f t="shared" si="3"/>
        <v>86534.62</v>
      </c>
      <c r="J99" s="51">
        <v>40154</v>
      </c>
      <c r="K99" s="44">
        <v>0</v>
      </c>
      <c r="L99" s="47">
        <v>0</v>
      </c>
      <c r="M99" s="46">
        <v>0</v>
      </c>
      <c r="N99" s="6"/>
    </row>
    <row r="100" spans="1:14" ht="15" x14ac:dyDescent="0.25">
      <c r="A100" s="19" t="s">
        <v>88</v>
      </c>
      <c r="B100" s="19" t="s">
        <v>331</v>
      </c>
      <c r="C100" s="89">
        <v>2282980.2911999999</v>
      </c>
      <c r="D100" s="20">
        <v>2482482</v>
      </c>
      <c r="E100" s="20">
        <v>151700</v>
      </c>
      <c r="F100" s="49">
        <v>132200</v>
      </c>
      <c r="G100" s="50">
        <v>34515</v>
      </c>
      <c r="H100" s="41">
        <f t="shared" si="2"/>
        <v>2164067</v>
      </c>
      <c r="I100" s="41">
        <f t="shared" si="3"/>
        <v>43281.340000000004</v>
      </c>
      <c r="J100" s="51">
        <v>540791</v>
      </c>
      <c r="K100" s="44">
        <v>0</v>
      </c>
      <c r="L100" s="47">
        <v>0</v>
      </c>
      <c r="M100" s="46">
        <v>0</v>
      </c>
      <c r="N100" s="6"/>
    </row>
    <row r="101" spans="1:14" ht="15" x14ac:dyDescent="0.25">
      <c r="A101" s="19" t="s">
        <v>89</v>
      </c>
      <c r="B101" s="19" t="s">
        <v>332</v>
      </c>
      <c r="C101" s="89">
        <v>2717571.1152849998</v>
      </c>
      <c r="D101" s="20">
        <v>4401435</v>
      </c>
      <c r="E101" s="20">
        <v>138500</v>
      </c>
      <c r="F101" s="49">
        <v>315000</v>
      </c>
      <c r="G101" s="50">
        <v>26009</v>
      </c>
      <c r="H101" s="41">
        <f t="shared" si="2"/>
        <v>3921926</v>
      </c>
      <c r="I101" s="41">
        <f t="shared" si="3"/>
        <v>78438.52</v>
      </c>
      <c r="J101" s="51">
        <v>63002</v>
      </c>
      <c r="K101" s="44">
        <v>0</v>
      </c>
      <c r="L101" s="47">
        <v>0</v>
      </c>
      <c r="M101" s="46">
        <v>0</v>
      </c>
      <c r="N101" s="6"/>
    </row>
    <row r="102" spans="1:14" ht="15" x14ac:dyDescent="0.25">
      <c r="A102" s="19" t="s">
        <v>90</v>
      </c>
      <c r="B102" s="19" t="s">
        <v>91</v>
      </c>
      <c r="C102" s="89">
        <v>2822021.0719340001</v>
      </c>
      <c r="D102" s="20">
        <v>3579462</v>
      </c>
      <c r="E102" s="20">
        <v>257068</v>
      </c>
      <c r="F102" s="49">
        <v>298000</v>
      </c>
      <c r="G102" s="50">
        <v>35148</v>
      </c>
      <c r="H102" s="41">
        <f t="shared" si="2"/>
        <v>2989246</v>
      </c>
      <c r="I102" s="41">
        <f t="shared" si="3"/>
        <v>59784.92</v>
      </c>
      <c r="J102" s="51">
        <v>911708</v>
      </c>
      <c r="K102" s="44">
        <v>0</v>
      </c>
      <c r="L102" s="47">
        <v>0</v>
      </c>
      <c r="M102" s="46">
        <v>0</v>
      </c>
      <c r="N102" s="6"/>
    </row>
    <row r="103" spans="1:14" ht="15" x14ac:dyDescent="0.25">
      <c r="A103" s="19" t="s">
        <v>92</v>
      </c>
      <c r="B103" s="19" t="s">
        <v>333</v>
      </c>
      <c r="C103" s="89">
        <v>3384935.210887</v>
      </c>
      <c r="D103" s="20">
        <v>4774481</v>
      </c>
      <c r="E103" s="20">
        <v>244969</v>
      </c>
      <c r="F103" s="49">
        <v>683927</v>
      </c>
      <c r="G103" s="50">
        <v>68093</v>
      </c>
      <c r="H103" s="41">
        <f t="shared" si="2"/>
        <v>3777492</v>
      </c>
      <c r="I103" s="41">
        <f t="shared" si="3"/>
        <v>75549.84</v>
      </c>
      <c r="J103" s="51">
        <v>607243</v>
      </c>
      <c r="K103" s="44">
        <v>0</v>
      </c>
      <c r="L103" s="47">
        <v>0</v>
      </c>
      <c r="M103" s="46">
        <v>0</v>
      </c>
      <c r="N103" s="6"/>
    </row>
    <row r="104" spans="1:14" ht="15" x14ac:dyDescent="0.25">
      <c r="A104" s="19" t="s">
        <v>93</v>
      </c>
      <c r="B104" s="19" t="s">
        <v>334</v>
      </c>
      <c r="C104" s="89">
        <v>3899616.5</v>
      </c>
      <c r="D104" s="20">
        <v>5388100</v>
      </c>
      <c r="E104" s="20">
        <v>390000</v>
      </c>
      <c r="F104" s="49">
        <v>655200</v>
      </c>
      <c r="G104" s="50">
        <v>18335</v>
      </c>
      <c r="H104" s="41">
        <f t="shared" si="2"/>
        <v>4324565</v>
      </c>
      <c r="I104" s="41">
        <f t="shared" si="3"/>
        <v>86491.3</v>
      </c>
      <c r="J104" s="51">
        <v>111947</v>
      </c>
      <c r="K104" s="44">
        <v>0</v>
      </c>
      <c r="L104" s="47">
        <v>0</v>
      </c>
      <c r="M104" s="46">
        <v>0</v>
      </c>
      <c r="N104" s="6"/>
    </row>
    <row r="105" spans="1:14" ht="15" x14ac:dyDescent="0.25">
      <c r="A105" s="19" t="s">
        <v>94</v>
      </c>
      <c r="B105" s="19" t="s">
        <v>335</v>
      </c>
      <c r="C105" s="89">
        <v>5264109.5599999996</v>
      </c>
      <c r="D105" s="20">
        <v>6589299</v>
      </c>
      <c r="E105" s="20">
        <v>300000</v>
      </c>
      <c r="F105" s="49">
        <v>863999</v>
      </c>
      <c r="G105" s="50">
        <v>0</v>
      </c>
      <c r="H105" s="41">
        <f t="shared" si="2"/>
        <v>5425300</v>
      </c>
      <c r="I105" s="41">
        <f t="shared" si="3"/>
        <v>108506</v>
      </c>
      <c r="J105" s="51">
        <v>1083163</v>
      </c>
      <c r="K105" s="44">
        <v>0</v>
      </c>
      <c r="L105" s="47">
        <v>0</v>
      </c>
      <c r="M105" s="46">
        <v>0</v>
      </c>
      <c r="N105" s="6"/>
    </row>
    <row r="106" spans="1:14" ht="15" x14ac:dyDescent="0.25">
      <c r="A106" s="19" t="s">
        <v>95</v>
      </c>
      <c r="B106" s="19" t="s">
        <v>336</v>
      </c>
      <c r="C106" s="89">
        <v>4834325.2249220004</v>
      </c>
      <c r="D106" s="20">
        <v>6175533</v>
      </c>
      <c r="E106" s="20">
        <v>443719</v>
      </c>
      <c r="F106" s="49">
        <v>1010054</v>
      </c>
      <c r="G106" s="50">
        <v>165220</v>
      </c>
      <c r="H106" s="41">
        <f t="shared" si="2"/>
        <v>4556540</v>
      </c>
      <c r="I106" s="41">
        <f t="shared" si="3"/>
        <v>91130.8</v>
      </c>
      <c r="J106" s="51">
        <v>229946</v>
      </c>
      <c r="K106" s="44">
        <v>0</v>
      </c>
      <c r="L106" s="47">
        <v>0</v>
      </c>
      <c r="M106" s="46">
        <v>0</v>
      </c>
      <c r="N106" s="6"/>
    </row>
    <row r="107" spans="1:14" ht="15" x14ac:dyDescent="0.25">
      <c r="A107" s="19" t="s">
        <v>96</v>
      </c>
      <c r="B107" s="19" t="s">
        <v>337</v>
      </c>
      <c r="C107" s="89">
        <v>19242430.82</v>
      </c>
      <c r="D107" s="20">
        <v>26819290</v>
      </c>
      <c r="E107" s="20">
        <v>1327780</v>
      </c>
      <c r="F107" s="49">
        <v>3545625</v>
      </c>
      <c r="G107" s="50">
        <v>0</v>
      </c>
      <c r="H107" s="41">
        <f t="shared" si="2"/>
        <v>21945885</v>
      </c>
      <c r="I107" s="41">
        <f t="shared" si="3"/>
        <v>438917.7</v>
      </c>
      <c r="J107" s="51">
        <v>4334257</v>
      </c>
      <c r="K107" s="44">
        <v>0</v>
      </c>
      <c r="L107" s="47">
        <v>0</v>
      </c>
      <c r="M107" s="46">
        <v>0</v>
      </c>
      <c r="N107" s="6"/>
    </row>
    <row r="108" spans="1:14" ht="15" x14ac:dyDescent="0.25">
      <c r="A108" s="19" t="s">
        <v>97</v>
      </c>
      <c r="B108" s="19" t="s">
        <v>338</v>
      </c>
      <c r="C108" s="89">
        <v>4190991.08036</v>
      </c>
      <c r="D108" s="20">
        <v>4883118</v>
      </c>
      <c r="E108" s="20">
        <v>166350</v>
      </c>
      <c r="F108" s="49">
        <v>418450</v>
      </c>
      <c r="G108" s="50">
        <v>35653</v>
      </c>
      <c r="H108" s="41">
        <f t="shared" si="2"/>
        <v>4262665</v>
      </c>
      <c r="I108" s="41">
        <f t="shared" si="3"/>
        <v>85253.3</v>
      </c>
      <c r="J108" s="51">
        <v>784082</v>
      </c>
      <c r="K108" s="44">
        <v>0</v>
      </c>
      <c r="L108" s="47">
        <v>0</v>
      </c>
      <c r="M108" s="46">
        <v>0</v>
      </c>
      <c r="N108" s="6"/>
    </row>
    <row r="109" spans="1:14" ht="15" x14ac:dyDescent="0.25">
      <c r="A109" s="19" t="s">
        <v>98</v>
      </c>
      <c r="B109" s="19" t="s">
        <v>339</v>
      </c>
      <c r="C109" s="89">
        <v>2759942.155088</v>
      </c>
      <c r="D109" s="20">
        <v>4052285</v>
      </c>
      <c r="E109" s="20">
        <v>180200</v>
      </c>
      <c r="F109" s="49">
        <v>338569</v>
      </c>
      <c r="G109" s="50">
        <v>51750</v>
      </c>
      <c r="H109" s="41">
        <f t="shared" si="2"/>
        <v>3481766</v>
      </c>
      <c r="I109" s="41">
        <f t="shared" si="3"/>
        <v>69635.320000000007</v>
      </c>
      <c r="J109" s="51">
        <v>72004</v>
      </c>
      <c r="K109" s="44">
        <v>0</v>
      </c>
      <c r="L109" s="47">
        <v>0</v>
      </c>
      <c r="M109" s="46">
        <v>0</v>
      </c>
      <c r="N109" s="6"/>
    </row>
    <row r="110" spans="1:14" ht="15" x14ac:dyDescent="0.25">
      <c r="A110" s="19" t="s">
        <v>99</v>
      </c>
      <c r="B110" s="19" t="s">
        <v>473</v>
      </c>
      <c r="C110" s="89">
        <v>3499525.36</v>
      </c>
      <c r="D110" s="20">
        <v>5855829</v>
      </c>
      <c r="E110" s="20">
        <v>450000</v>
      </c>
      <c r="F110" s="49">
        <v>625000</v>
      </c>
      <c r="G110" s="50">
        <v>36594</v>
      </c>
      <c r="H110" s="41">
        <f t="shared" si="2"/>
        <v>4744235</v>
      </c>
      <c r="I110" s="41">
        <f t="shared" si="3"/>
        <v>94884.7</v>
      </c>
      <c r="J110" s="51">
        <v>0</v>
      </c>
      <c r="K110" s="44">
        <v>0</v>
      </c>
      <c r="L110" s="47">
        <v>0</v>
      </c>
      <c r="M110" s="46">
        <v>0</v>
      </c>
      <c r="N110" s="6"/>
    </row>
    <row r="111" spans="1:14" ht="15" x14ac:dyDescent="0.25">
      <c r="A111" s="19" t="s">
        <v>100</v>
      </c>
      <c r="B111" s="19" t="s">
        <v>474</v>
      </c>
      <c r="C111" s="89">
        <v>3987772.9282979998</v>
      </c>
      <c r="D111" s="20">
        <v>4948365</v>
      </c>
      <c r="E111" s="20">
        <v>245584</v>
      </c>
      <c r="F111" s="49">
        <v>414910</v>
      </c>
      <c r="G111" s="50">
        <v>71991</v>
      </c>
      <c r="H111" s="41">
        <f t="shared" si="2"/>
        <v>4215880</v>
      </c>
      <c r="I111" s="41">
        <f t="shared" si="3"/>
        <v>84317.6</v>
      </c>
      <c r="J111" s="51">
        <v>538182</v>
      </c>
      <c r="K111" s="44">
        <v>0</v>
      </c>
      <c r="L111" s="47">
        <v>0</v>
      </c>
      <c r="M111" s="46">
        <v>0</v>
      </c>
      <c r="N111" s="6"/>
    </row>
    <row r="112" spans="1:14" ht="15" x14ac:dyDescent="0.25">
      <c r="A112" s="19" t="s">
        <v>101</v>
      </c>
      <c r="B112" s="19" t="s">
        <v>340</v>
      </c>
      <c r="C112" s="89">
        <v>2837062.4799199998</v>
      </c>
      <c r="D112" s="20">
        <v>3566643</v>
      </c>
      <c r="E112" s="20">
        <v>99800</v>
      </c>
      <c r="F112" s="49">
        <v>455000</v>
      </c>
      <c r="G112" s="50">
        <v>27999</v>
      </c>
      <c r="H112" s="41">
        <f t="shared" si="2"/>
        <v>2983844</v>
      </c>
      <c r="I112" s="41">
        <f t="shared" si="3"/>
        <v>59676.880000000005</v>
      </c>
      <c r="J112" s="51">
        <v>49694</v>
      </c>
      <c r="K112" s="44">
        <v>0</v>
      </c>
      <c r="L112" s="47">
        <v>0</v>
      </c>
      <c r="M112" s="46">
        <v>0</v>
      </c>
      <c r="N112" s="6"/>
    </row>
    <row r="113" spans="1:14" ht="15" x14ac:dyDescent="0.25">
      <c r="A113" s="19" t="s">
        <v>102</v>
      </c>
      <c r="B113" s="19" t="s">
        <v>488</v>
      </c>
      <c r="C113" s="89">
        <v>2126705.699244</v>
      </c>
      <c r="D113" s="20">
        <v>2537016</v>
      </c>
      <c r="E113" s="20">
        <v>55567</v>
      </c>
      <c r="F113" s="49">
        <v>208571</v>
      </c>
      <c r="G113" s="50">
        <v>21888</v>
      </c>
      <c r="H113" s="41">
        <f t="shared" si="2"/>
        <v>2250990</v>
      </c>
      <c r="I113" s="41">
        <f t="shared" si="3"/>
        <v>45019.8</v>
      </c>
      <c r="J113" s="51">
        <v>999089</v>
      </c>
      <c r="K113" s="44">
        <v>0</v>
      </c>
      <c r="L113" s="47">
        <v>0</v>
      </c>
      <c r="M113" s="46">
        <v>0</v>
      </c>
      <c r="N113" s="6"/>
    </row>
    <row r="114" spans="1:14" ht="15" x14ac:dyDescent="0.25">
      <c r="A114" s="19" t="s">
        <v>341</v>
      </c>
      <c r="B114" s="19" t="s">
        <v>342</v>
      </c>
      <c r="C114" s="89">
        <v>2481398.0933810002</v>
      </c>
      <c r="D114" s="20">
        <v>3090484</v>
      </c>
      <c r="E114" s="20">
        <v>114137</v>
      </c>
      <c r="F114" s="49">
        <v>345000</v>
      </c>
      <c r="G114" s="50">
        <v>34970</v>
      </c>
      <c r="H114" s="41">
        <f t="shared" si="2"/>
        <v>2596377</v>
      </c>
      <c r="I114" s="41">
        <f t="shared" si="3"/>
        <v>51927.54</v>
      </c>
      <c r="J114" s="51">
        <v>769007</v>
      </c>
      <c r="K114" s="44">
        <v>0</v>
      </c>
      <c r="L114" s="47">
        <v>0</v>
      </c>
      <c r="M114" s="46">
        <v>0</v>
      </c>
      <c r="N114" s="6"/>
    </row>
    <row r="115" spans="1:14" ht="15" x14ac:dyDescent="0.25">
      <c r="A115" s="19" t="s">
        <v>103</v>
      </c>
      <c r="B115" s="19" t="s">
        <v>343</v>
      </c>
      <c r="C115" s="89">
        <v>1772850.225575</v>
      </c>
      <c r="D115" s="20">
        <v>2090000</v>
      </c>
      <c r="E115" s="20">
        <v>108694</v>
      </c>
      <c r="F115" s="49">
        <v>150000</v>
      </c>
      <c r="G115" s="50">
        <v>29372</v>
      </c>
      <c r="H115" s="41">
        <f t="shared" si="2"/>
        <v>1801934</v>
      </c>
      <c r="I115" s="41">
        <f t="shared" si="3"/>
        <v>36038.68</v>
      </c>
      <c r="J115" s="51">
        <v>97927</v>
      </c>
      <c r="K115" s="44">
        <v>0</v>
      </c>
      <c r="L115" s="47">
        <v>0</v>
      </c>
      <c r="M115" s="46">
        <v>0</v>
      </c>
      <c r="N115" s="6"/>
    </row>
    <row r="116" spans="1:14" ht="15" x14ac:dyDescent="0.25">
      <c r="A116" s="19" t="s">
        <v>104</v>
      </c>
      <c r="B116" s="19" t="s">
        <v>344</v>
      </c>
      <c r="C116" s="89">
        <v>2377861.5699999998</v>
      </c>
      <c r="D116" s="20">
        <v>3080539</v>
      </c>
      <c r="E116" s="20">
        <v>192828</v>
      </c>
      <c r="F116" s="49">
        <v>320000</v>
      </c>
      <c r="G116" s="50">
        <v>0</v>
      </c>
      <c r="H116" s="41">
        <f t="shared" si="2"/>
        <v>2567711</v>
      </c>
      <c r="I116" s="41">
        <f t="shared" si="3"/>
        <v>51354.22</v>
      </c>
      <c r="J116" s="51">
        <v>860220</v>
      </c>
      <c r="K116" s="44">
        <v>0</v>
      </c>
      <c r="L116" s="47">
        <v>0</v>
      </c>
      <c r="M116" s="46">
        <v>0</v>
      </c>
      <c r="N116" s="6"/>
    </row>
    <row r="117" spans="1:14" ht="15" x14ac:dyDescent="0.25">
      <c r="A117" s="19" t="s">
        <v>105</v>
      </c>
      <c r="B117" s="19" t="s">
        <v>345</v>
      </c>
      <c r="C117" s="89">
        <v>80667187.840000004</v>
      </c>
      <c r="D117" s="20">
        <v>93550000</v>
      </c>
      <c r="E117" s="20">
        <v>7606000</v>
      </c>
      <c r="F117" s="49">
        <v>11000000</v>
      </c>
      <c r="G117" s="50">
        <v>729000</v>
      </c>
      <c r="H117" s="41">
        <f t="shared" si="2"/>
        <v>74215000</v>
      </c>
      <c r="I117" s="41">
        <f t="shared" si="3"/>
        <v>1484300</v>
      </c>
      <c r="J117" s="51">
        <v>49109768</v>
      </c>
      <c r="K117" s="44">
        <v>0</v>
      </c>
      <c r="L117" s="47">
        <v>-405470.35</v>
      </c>
      <c r="M117" s="44">
        <v>405969.55</v>
      </c>
      <c r="N117" s="6"/>
    </row>
    <row r="118" spans="1:14" ht="15" x14ac:dyDescent="0.25">
      <c r="A118" s="19" t="s">
        <v>106</v>
      </c>
      <c r="B118" s="19" t="s">
        <v>475</v>
      </c>
      <c r="C118" s="89">
        <v>13032356.045958599</v>
      </c>
      <c r="D118" s="20">
        <v>13543440</v>
      </c>
      <c r="E118" s="20">
        <v>841000</v>
      </c>
      <c r="F118" s="49">
        <v>1300000</v>
      </c>
      <c r="G118" s="50">
        <v>0</v>
      </c>
      <c r="H118" s="41">
        <f t="shared" si="2"/>
        <v>11402440</v>
      </c>
      <c r="I118" s="41">
        <f t="shared" si="3"/>
        <v>228048.80000000002</v>
      </c>
      <c r="J118" s="51">
        <v>8823219</v>
      </c>
      <c r="K118" s="44">
        <v>0</v>
      </c>
      <c r="L118" s="47">
        <v>0</v>
      </c>
      <c r="M118" s="46">
        <v>0</v>
      </c>
      <c r="N118" s="6"/>
    </row>
    <row r="119" spans="1:14" ht="15" x14ac:dyDescent="0.25">
      <c r="A119" s="103" t="s">
        <v>107</v>
      </c>
      <c r="B119" s="103" t="s">
        <v>476</v>
      </c>
      <c r="C119" s="104">
        <v>5890182.2912649997</v>
      </c>
      <c r="D119" s="105">
        <v>7507368</v>
      </c>
      <c r="E119" s="105">
        <v>314000</v>
      </c>
      <c r="F119" s="106">
        <v>817050</v>
      </c>
      <c r="G119" s="107">
        <v>0</v>
      </c>
      <c r="H119" s="108">
        <f t="shared" si="2"/>
        <v>6376318</v>
      </c>
      <c r="I119" s="108">
        <f t="shared" si="3"/>
        <v>127526.36</v>
      </c>
      <c r="J119" s="108">
        <v>19560</v>
      </c>
      <c r="K119" s="109">
        <v>0</v>
      </c>
      <c r="L119" s="110">
        <v>0</v>
      </c>
      <c r="M119" s="46">
        <v>0</v>
      </c>
      <c r="N119" s="6"/>
    </row>
    <row r="120" spans="1:14" ht="15" x14ac:dyDescent="0.25">
      <c r="A120" s="19" t="s">
        <v>108</v>
      </c>
      <c r="B120" s="19" t="s">
        <v>346</v>
      </c>
      <c r="C120" s="89">
        <v>5112887.8449929999</v>
      </c>
      <c r="D120" s="20">
        <v>5450000</v>
      </c>
      <c r="E120" s="20">
        <v>275436</v>
      </c>
      <c r="F120" s="49">
        <v>625315</v>
      </c>
      <c r="G120" s="50">
        <v>51015</v>
      </c>
      <c r="H120" s="41">
        <f t="shared" si="2"/>
        <v>4498234</v>
      </c>
      <c r="I120" s="41">
        <f t="shared" si="3"/>
        <v>89964.680000000008</v>
      </c>
      <c r="J120" s="51">
        <v>3193827</v>
      </c>
      <c r="K120" s="44">
        <v>0</v>
      </c>
      <c r="L120" s="47">
        <v>0</v>
      </c>
      <c r="M120" s="46">
        <v>0</v>
      </c>
      <c r="N120" s="6"/>
    </row>
    <row r="121" spans="1:14" ht="15" x14ac:dyDescent="0.25">
      <c r="A121" s="19" t="s">
        <v>109</v>
      </c>
      <c r="B121" s="19" t="s">
        <v>347</v>
      </c>
      <c r="C121" s="89">
        <v>2298187.35</v>
      </c>
      <c r="D121" s="20">
        <v>2662104</v>
      </c>
      <c r="E121" s="20">
        <v>94000</v>
      </c>
      <c r="F121" s="49">
        <v>374000</v>
      </c>
      <c r="G121" s="50">
        <v>29059</v>
      </c>
      <c r="H121" s="41">
        <f t="shared" si="2"/>
        <v>2165045</v>
      </c>
      <c r="I121" s="41">
        <f t="shared" si="3"/>
        <v>43300.9</v>
      </c>
      <c r="J121" s="51">
        <v>479886</v>
      </c>
      <c r="K121" s="44">
        <v>0</v>
      </c>
      <c r="L121" s="47">
        <v>0</v>
      </c>
      <c r="M121" s="46">
        <v>0</v>
      </c>
      <c r="N121" s="6"/>
    </row>
    <row r="122" spans="1:14" ht="15" x14ac:dyDescent="0.25">
      <c r="A122" s="19" t="s">
        <v>110</v>
      </c>
      <c r="B122" s="19" t="s">
        <v>348</v>
      </c>
      <c r="C122" s="89">
        <v>2123778.048</v>
      </c>
      <c r="D122" s="20">
        <v>2449708</v>
      </c>
      <c r="E122" s="20">
        <v>90669</v>
      </c>
      <c r="F122" s="49">
        <v>337137</v>
      </c>
      <c r="G122" s="50">
        <v>21528</v>
      </c>
      <c r="H122" s="41">
        <f t="shared" si="2"/>
        <v>2000374</v>
      </c>
      <c r="I122" s="41">
        <f t="shared" si="3"/>
        <v>40007.480000000003</v>
      </c>
      <c r="J122" s="51">
        <v>21528</v>
      </c>
      <c r="K122" s="44">
        <v>0</v>
      </c>
      <c r="L122" s="47">
        <v>0</v>
      </c>
      <c r="M122" s="46">
        <v>0</v>
      </c>
      <c r="N122" s="6"/>
    </row>
    <row r="123" spans="1:14" ht="15" x14ac:dyDescent="0.25">
      <c r="A123" s="19" t="s">
        <v>111</v>
      </c>
      <c r="B123" s="19" t="s">
        <v>349</v>
      </c>
      <c r="C123" s="89">
        <v>11109888.793137399</v>
      </c>
      <c r="D123" s="20">
        <v>12978770</v>
      </c>
      <c r="E123" s="20">
        <v>1844372</v>
      </c>
      <c r="F123" s="49">
        <v>1787968</v>
      </c>
      <c r="G123" s="50">
        <v>191923</v>
      </c>
      <c r="H123" s="41">
        <f t="shared" si="2"/>
        <v>9154507</v>
      </c>
      <c r="I123" s="41">
        <f t="shared" si="3"/>
        <v>183090.14</v>
      </c>
      <c r="J123" s="51">
        <v>4130776</v>
      </c>
      <c r="K123" s="44">
        <v>0</v>
      </c>
      <c r="L123" s="47">
        <v>0</v>
      </c>
      <c r="M123" s="46">
        <v>0</v>
      </c>
      <c r="N123" s="6"/>
    </row>
    <row r="124" spans="1:14" ht="15" x14ac:dyDescent="0.25">
      <c r="A124" s="19" t="s">
        <v>112</v>
      </c>
      <c r="B124" s="19" t="s">
        <v>350</v>
      </c>
      <c r="C124" s="89">
        <v>3362578.3066159999</v>
      </c>
      <c r="D124" s="20">
        <v>4738750</v>
      </c>
      <c r="E124" s="20">
        <v>193250</v>
      </c>
      <c r="F124" s="49">
        <v>525000</v>
      </c>
      <c r="G124" s="50">
        <v>30511</v>
      </c>
      <c r="H124" s="41">
        <f t="shared" si="2"/>
        <v>3989989</v>
      </c>
      <c r="I124" s="41">
        <f t="shared" si="3"/>
        <v>79799.78</v>
      </c>
      <c r="J124" s="51">
        <v>1</v>
      </c>
      <c r="K124" s="44">
        <v>0</v>
      </c>
      <c r="L124" s="47">
        <v>0</v>
      </c>
      <c r="M124" s="46">
        <v>0</v>
      </c>
      <c r="N124" s="6"/>
    </row>
    <row r="125" spans="1:14" ht="15" x14ac:dyDescent="0.25">
      <c r="A125" s="19" t="s">
        <v>113</v>
      </c>
      <c r="B125" s="19" t="s">
        <v>351</v>
      </c>
      <c r="C125" s="89">
        <v>2233874.5843059998</v>
      </c>
      <c r="D125" s="20">
        <v>3133850</v>
      </c>
      <c r="E125" s="20">
        <v>146500</v>
      </c>
      <c r="F125" s="49">
        <v>165000</v>
      </c>
      <c r="G125" s="50">
        <v>0</v>
      </c>
      <c r="H125" s="41">
        <f t="shared" si="2"/>
        <v>2822350</v>
      </c>
      <c r="I125" s="41">
        <f t="shared" si="3"/>
        <v>56447</v>
      </c>
      <c r="J125" s="51">
        <v>382054</v>
      </c>
      <c r="K125" s="44">
        <v>0</v>
      </c>
      <c r="L125" s="47">
        <v>0</v>
      </c>
      <c r="M125" s="46">
        <v>0</v>
      </c>
      <c r="N125" s="6"/>
    </row>
    <row r="126" spans="1:14" ht="15" x14ac:dyDescent="0.25">
      <c r="A126" s="19" t="s">
        <v>502</v>
      </c>
      <c r="B126" s="19" t="s">
        <v>504</v>
      </c>
      <c r="C126" s="89">
        <v>3276977.5664360002</v>
      </c>
      <c r="D126" s="20">
        <v>4703000</v>
      </c>
      <c r="E126" s="20">
        <v>230000</v>
      </c>
      <c r="F126" s="49">
        <v>368000</v>
      </c>
      <c r="G126" s="50">
        <v>0</v>
      </c>
      <c r="H126" s="41">
        <f t="shared" si="2"/>
        <v>4105000</v>
      </c>
      <c r="I126" s="41">
        <f t="shared" si="3"/>
        <v>82100</v>
      </c>
      <c r="J126" s="51">
        <v>40007</v>
      </c>
      <c r="K126" s="44">
        <v>0</v>
      </c>
      <c r="L126" s="47">
        <v>0</v>
      </c>
      <c r="M126" s="46">
        <v>0</v>
      </c>
      <c r="N126" s="6"/>
    </row>
    <row r="127" spans="1:14" ht="15" x14ac:dyDescent="0.25">
      <c r="A127" s="103" t="s">
        <v>114</v>
      </c>
      <c r="B127" s="103" t="s">
        <v>352</v>
      </c>
      <c r="C127" s="104">
        <v>8343408.278438</v>
      </c>
      <c r="D127" s="105">
        <v>10986591</v>
      </c>
      <c r="E127" s="105">
        <v>678545</v>
      </c>
      <c r="F127" s="106">
        <v>1426358</v>
      </c>
      <c r="G127" s="107">
        <v>84951</v>
      </c>
      <c r="H127" s="108">
        <f t="shared" si="2"/>
        <v>8796737</v>
      </c>
      <c r="I127" s="108">
        <f t="shared" si="3"/>
        <v>175934.74</v>
      </c>
      <c r="J127" s="108">
        <v>11310</v>
      </c>
      <c r="K127" s="109">
        <v>0</v>
      </c>
      <c r="L127" s="110">
        <v>0</v>
      </c>
      <c r="M127" s="46">
        <v>0</v>
      </c>
      <c r="N127" s="6"/>
    </row>
    <row r="128" spans="1:14" ht="15" x14ac:dyDescent="0.25">
      <c r="A128" s="19" t="s">
        <v>115</v>
      </c>
      <c r="B128" s="19" t="s">
        <v>353</v>
      </c>
      <c r="C128" s="89">
        <v>2036227.336539</v>
      </c>
      <c r="D128" s="20">
        <v>2539405</v>
      </c>
      <c r="E128" s="20">
        <v>133160</v>
      </c>
      <c r="F128" s="49">
        <v>247766</v>
      </c>
      <c r="G128" s="50">
        <v>16015</v>
      </c>
      <c r="H128" s="41">
        <f t="shared" si="2"/>
        <v>2142464</v>
      </c>
      <c r="I128" s="41">
        <f t="shared" si="3"/>
        <v>42849.279999999999</v>
      </c>
      <c r="J128" s="51">
        <v>349402</v>
      </c>
      <c r="K128" s="44">
        <v>0</v>
      </c>
      <c r="L128" s="47">
        <v>0</v>
      </c>
      <c r="M128" s="46">
        <v>0</v>
      </c>
      <c r="N128" s="6"/>
    </row>
    <row r="129" spans="1:14" ht="15" x14ac:dyDescent="0.25">
      <c r="A129" s="19" t="s">
        <v>116</v>
      </c>
      <c r="B129" s="19" t="s">
        <v>354</v>
      </c>
      <c r="C129" s="89">
        <v>2197843.3791999999</v>
      </c>
      <c r="D129" s="20">
        <v>2584113</v>
      </c>
      <c r="E129" s="20">
        <v>139949</v>
      </c>
      <c r="F129" s="49">
        <v>281000</v>
      </c>
      <c r="G129" s="50">
        <v>18192</v>
      </c>
      <c r="H129" s="41">
        <f t="shared" si="2"/>
        <v>2144972</v>
      </c>
      <c r="I129" s="41">
        <f t="shared" si="3"/>
        <v>42899.44</v>
      </c>
      <c r="J129" s="51">
        <v>0</v>
      </c>
      <c r="K129" s="44">
        <v>0</v>
      </c>
      <c r="L129" s="47">
        <v>0</v>
      </c>
      <c r="M129" s="46">
        <v>0</v>
      </c>
      <c r="N129" s="6"/>
    </row>
    <row r="130" spans="1:14" ht="15" x14ac:dyDescent="0.25">
      <c r="A130" s="19" t="s">
        <v>117</v>
      </c>
      <c r="B130" s="19" t="s">
        <v>355</v>
      </c>
      <c r="C130" s="89">
        <v>2181148.4237609999</v>
      </c>
      <c r="D130" s="20">
        <v>2500000</v>
      </c>
      <c r="E130" s="20">
        <v>180196</v>
      </c>
      <c r="F130" s="49">
        <v>199881</v>
      </c>
      <c r="G130" s="50">
        <v>17412</v>
      </c>
      <c r="H130" s="41">
        <f t="shared" si="2"/>
        <v>2102511</v>
      </c>
      <c r="I130" s="41">
        <f t="shared" si="3"/>
        <v>42050.22</v>
      </c>
      <c r="J130" s="51">
        <v>755302</v>
      </c>
      <c r="K130" s="44">
        <v>0</v>
      </c>
      <c r="L130" s="47">
        <v>0</v>
      </c>
      <c r="M130" s="46">
        <v>0</v>
      </c>
      <c r="N130" s="6"/>
    </row>
    <row r="131" spans="1:14" ht="15" x14ac:dyDescent="0.25">
      <c r="A131" s="19" t="s">
        <v>477</v>
      </c>
      <c r="B131" s="19" t="s">
        <v>478</v>
      </c>
      <c r="C131" s="89">
        <v>4075063.015348</v>
      </c>
      <c r="D131" s="20">
        <v>5862405</v>
      </c>
      <c r="E131" s="20">
        <v>281711</v>
      </c>
      <c r="F131" s="49">
        <v>850000</v>
      </c>
      <c r="G131" s="50">
        <v>46601</v>
      </c>
      <c r="H131" s="41">
        <f t="shared" si="2"/>
        <v>4684093</v>
      </c>
      <c r="I131" s="41">
        <f t="shared" si="3"/>
        <v>93681.86</v>
      </c>
      <c r="J131" s="51">
        <v>0</v>
      </c>
      <c r="K131" s="44">
        <v>0</v>
      </c>
      <c r="L131" s="47">
        <v>0</v>
      </c>
      <c r="M131" s="46">
        <v>0</v>
      </c>
      <c r="N131" s="6"/>
    </row>
    <row r="132" spans="1:14" ht="15" x14ac:dyDescent="0.25">
      <c r="A132" s="19" t="s">
        <v>118</v>
      </c>
      <c r="B132" s="19" t="s">
        <v>356</v>
      </c>
      <c r="C132" s="89">
        <v>2661577.890594</v>
      </c>
      <c r="D132" s="20">
        <v>3713828</v>
      </c>
      <c r="E132" s="20">
        <v>113900</v>
      </c>
      <c r="F132" s="49">
        <v>223767</v>
      </c>
      <c r="G132" s="50">
        <v>22659</v>
      </c>
      <c r="H132" s="41">
        <f t="shared" si="2"/>
        <v>3353502</v>
      </c>
      <c r="I132" s="41">
        <f t="shared" si="3"/>
        <v>67070.040000000008</v>
      </c>
      <c r="J132" s="51">
        <v>98308</v>
      </c>
      <c r="K132" s="44">
        <v>0</v>
      </c>
      <c r="L132" s="47">
        <v>0</v>
      </c>
      <c r="M132" s="46">
        <v>0</v>
      </c>
      <c r="N132" s="6"/>
    </row>
    <row r="133" spans="1:14" ht="15" x14ac:dyDescent="0.25">
      <c r="A133" s="19" t="s">
        <v>119</v>
      </c>
      <c r="B133" s="19" t="s">
        <v>357</v>
      </c>
      <c r="C133" s="89">
        <v>6774471.2966130003</v>
      </c>
      <c r="D133" s="20">
        <v>7722771</v>
      </c>
      <c r="E133" s="20">
        <v>553930</v>
      </c>
      <c r="F133" s="49">
        <v>855084</v>
      </c>
      <c r="G133" s="50">
        <v>158134</v>
      </c>
      <c r="H133" s="41">
        <f t="shared" si="2"/>
        <v>6155623</v>
      </c>
      <c r="I133" s="41">
        <f t="shared" si="3"/>
        <v>123112.46</v>
      </c>
      <c r="J133" s="51">
        <v>2375130</v>
      </c>
      <c r="K133" s="44">
        <v>12834.770333</v>
      </c>
      <c r="L133" s="47">
        <v>0</v>
      </c>
      <c r="M133" s="46">
        <v>0</v>
      </c>
      <c r="N133" s="6"/>
    </row>
    <row r="134" spans="1:14" ht="15" x14ac:dyDescent="0.25">
      <c r="A134" s="19" t="s">
        <v>120</v>
      </c>
      <c r="B134" s="19" t="s">
        <v>358</v>
      </c>
      <c r="C134" s="89">
        <v>5685082.7164209997</v>
      </c>
      <c r="D134" s="20">
        <v>7303098</v>
      </c>
      <c r="E134" s="20">
        <v>180000</v>
      </c>
      <c r="F134" s="49">
        <v>689334</v>
      </c>
      <c r="G134" s="50">
        <v>0</v>
      </c>
      <c r="H134" s="41">
        <f t="shared" si="2"/>
        <v>6433764</v>
      </c>
      <c r="I134" s="41">
        <f t="shared" si="3"/>
        <v>128675.28</v>
      </c>
      <c r="J134" s="51">
        <v>94744</v>
      </c>
      <c r="K134" s="44">
        <v>41207.920060999997</v>
      </c>
      <c r="L134" s="47">
        <v>0</v>
      </c>
      <c r="M134" s="46">
        <v>0</v>
      </c>
      <c r="N134" s="6"/>
    </row>
    <row r="135" spans="1:14" ht="15" x14ac:dyDescent="0.25">
      <c r="A135" s="19" t="s">
        <v>121</v>
      </c>
      <c r="B135" s="19" t="s">
        <v>359</v>
      </c>
      <c r="C135" s="89">
        <v>1563154.5663999999</v>
      </c>
      <c r="D135" s="20">
        <v>2037753</v>
      </c>
      <c r="E135" s="20">
        <v>86335</v>
      </c>
      <c r="F135" s="49">
        <v>130000</v>
      </c>
      <c r="G135" s="50">
        <v>10991</v>
      </c>
      <c r="H135" s="41">
        <f t="shared" si="2"/>
        <v>1810427</v>
      </c>
      <c r="I135" s="41">
        <f t="shared" si="3"/>
        <v>36208.54</v>
      </c>
      <c r="J135" s="51">
        <v>0</v>
      </c>
      <c r="K135" s="44">
        <v>0</v>
      </c>
      <c r="L135" s="47">
        <v>0</v>
      </c>
      <c r="M135" s="46">
        <v>0</v>
      </c>
      <c r="N135" s="6"/>
    </row>
    <row r="136" spans="1:14" ht="15" x14ac:dyDescent="0.25">
      <c r="A136" s="19" t="s">
        <v>122</v>
      </c>
      <c r="B136" s="19" t="s">
        <v>360</v>
      </c>
      <c r="C136" s="89">
        <v>9677444.2072679996</v>
      </c>
      <c r="D136" s="20">
        <v>12351712</v>
      </c>
      <c r="E136" s="20">
        <v>448219</v>
      </c>
      <c r="F136" s="49">
        <v>1807425</v>
      </c>
      <c r="G136" s="50">
        <v>0</v>
      </c>
      <c r="H136" s="41">
        <f t="shared" si="2"/>
        <v>10096068</v>
      </c>
      <c r="I136" s="41">
        <f t="shared" si="3"/>
        <v>201921.36000000002</v>
      </c>
      <c r="J136" s="51">
        <v>668429</v>
      </c>
      <c r="K136" s="44">
        <v>0</v>
      </c>
      <c r="L136" s="47">
        <v>0</v>
      </c>
      <c r="M136" s="46">
        <v>0</v>
      </c>
      <c r="N136" s="6"/>
    </row>
    <row r="137" spans="1:14" ht="15" x14ac:dyDescent="0.25">
      <c r="A137" s="19" t="s">
        <v>123</v>
      </c>
      <c r="B137" s="19" t="s">
        <v>361</v>
      </c>
      <c r="C137" s="89">
        <v>4616332.16469</v>
      </c>
      <c r="D137" s="20">
        <v>5891869</v>
      </c>
      <c r="E137" s="20">
        <v>256945</v>
      </c>
      <c r="F137" s="49">
        <v>810824</v>
      </c>
      <c r="G137" s="50">
        <v>67469</v>
      </c>
      <c r="H137" s="41">
        <f t="shared" ref="H137:H200" si="4">D137-E137-F137-G137</f>
        <v>4756631</v>
      </c>
      <c r="I137" s="41">
        <f t="shared" ref="I137:I200" si="5">H137*0.02</f>
        <v>95132.62</v>
      </c>
      <c r="J137" s="51">
        <v>0</v>
      </c>
      <c r="K137" s="44">
        <v>0</v>
      </c>
      <c r="L137" s="47">
        <v>0</v>
      </c>
      <c r="M137" s="46">
        <v>0</v>
      </c>
      <c r="N137" s="6"/>
    </row>
    <row r="138" spans="1:14" ht="15" x14ac:dyDescent="0.25">
      <c r="A138" s="19" t="s">
        <v>124</v>
      </c>
      <c r="B138" s="19" t="s">
        <v>362</v>
      </c>
      <c r="C138" s="89">
        <v>2078800.299842</v>
      </c>
      <c r="D138" s="20">
        <v>3065744</v>
      </c>
      <c r="E138" s="20">
        <v>137695</v>
      </c>
      <c r="F138" s="49">
        <v>430961</v>
      </c>
      <c r="G138" s="50">
        <v>22972</v>
      </c>
      <c r="H138" s="41">
        <f t="shared" si="4"/>
        <v>2474116</v>
      </c>
      <c r="I138" s="41">
        <f t="shared" si="5"/>
        <v>49482.32</v>
      </c>
      <c r="J138" s="51">
        <v>632</v>
      </c>
      <c r="K138" s="44">
        <v>0</v>
      </c>
      <c r="L138" s="47">
        <v>0</v>
      </c>
      <c r="M138" s="46">
        <v>0</v>
      </c>
      <c r="N138" s="6"/>
    </row>
    <row r="139" spans="1:14" ht="15" x14ac:dyDescent="0.25">
      <c r="A139" s="19" t="s">
        <v>125</v>
      </c>
      <c r="B139" s="19" t="s">
        <v>363</v>
      </c>
      <c r="C139" s="89">
        <v>2595179.9451640001</v>
      </c>
      <c r="D139" s="20">
        <v>3668906</v>
      </c>
      <c r="E139" s="20">
        <v>153702</v>
      </c>
      <c r="F139" s="49">
        <v>351823</v>
      </c>
      <c r="G139" s="50">
        <v>25406</v>
      </c>
      <c r="H139" s="41">
        <f t="shared" si="4"/>
        <v>3137975</v>
      </c>
      <c r="I139" s="41">
        <f t="shared" si="5"/>
        <v>62759.5</v>
      </c>
      <c r="J139" s="51">
        <v>456326</v>
      </c>
      <c r="K139" s="44">
        <v>0</v>
      </c>
      <c r="L139" s="47">
        <v>0</v>
      </c>
      <c r="M139" s="46">
        <v>0</v>
      </c>
      <c r="N139" s="6"/>
    </row>
    <row r="140" spans="1:14" ht="15" x14ac:dyDescent="0.25">
      <c r="A140" s="19" t="s">
        <v>489</v>
      </c>
      <c r="B140" s="19" t="s">
        <v>490</v>
      </c>
      <c r="C140" s="89">
        <v>5554189.3307419997</v>
      </c>
      <c r="D140" s="20">
        <v>7441690</v>
      </c>
      <c r="E140" s="20">
        <v>365252</v>
      </c>
      <c r="F140" s="49">
        <v>1038897</v>
      </c>
      <c r="G140" s="50">
        <v>0</v>
      </c>
      <c r="H140" s="41">
        <f t="shared" si="4"/>
        <v>6037541</v>
      </c>
      <c r="I140" s="41">
        <f t="shared" si="5"/>
        <v>120750.82</v>
      </c>
      <c r="J140" s="51">
        <v>1725087</v>
      </c>
      <c r="K140" s="44">
        <v>0</v>
      </c>
      <c r="L140" s="47">
        <v>0</v>
      </c>
      <c r="M140" s="46">
        <v>0</v>
      </c>
      <c r="N140" s="6"/>
    </row>
    <row r="141" spans="1:14" ht="15" x14ac:dyDescent="0.25">
      <c r="A141" s="19" t="s">
        <v>239</v>
      </c>
      <c r="B141" s="19" t="s">
        <v>240</v>
      </c>
      <c r="C141" s="89">
        <v>2847830.12</v>
      </c>
      <c r="D141" s="20">
        <v>4588500</v>
      </c>
      <c r="E141" s="20">
        <v>115912</v>
      </c>
      <c r="F141" s="49">
        <v>578500</v>
      </c>
      <c r="G141" s="50">
        <v>30942</v>
      </c>
      <c r="H141" s="41">
        <f t="shared" si="4"/>
        <v>3863146</v>
      </c>
      <c r="I141" s="41">
        <f t="shared" si="5"/>
        <v>77262.92</v>
      </c>
      <c r="J141" s="51">
        <v>269126</v>
      </c>
      <c r="K141" s="44">
        <v>0</v>
      </c>
      <c r="L141" s="47">
        <v>0</v>
      </c>
      <c r="M141" s="46">
        <v>0</v>
      </c>
      <c r="N141" s="6"/>
    </row>
    <row r="142" spans="1:14" ht="15" x14ac:dyDescent="0.25">
      <c r="A142" s="19" t="s">
        <v>126</v>
      </c>
      <c r="B142" s="19" t="s">
        <v>364</v>
      </c>
      <c r="C142" s="89">
        <v>2938320.1315839998</v>
      </c>
      <c r="D142" s="20">
        <v>4099712</v>
      </c>
      <c r="E142" s="20">
        <v>169700</v>
      </c>
      <c r="F142" s="49">
        <v>577128</v>
      </c>
      <c r="G142" s="50">
        <v>0</v>
      </c>
      <c r="H142" s="41">
        <f t="shared" si="4"/>
        <v>3352884</v>
      </c>
      <c r="I142" s="41">
        <f t="shared" si="5"/>
        <v>67057.680000000008</v>
      </c>
      <c r="J142" s="51">
        <v>221764</v>
      </c>
      <c r="K142" s="44">
        <v>0</v>
      </c>
      <c r="L142" s="47">
        <v>0</v>
      </c>
      <c r="M142" s="46">
        <v>0</v>
      </c>
      <c r="N142" s="6"/>
    </row>
    <row r="143" spans="1:14" ht="15" x14ac:dyDescent="0.25">
      <c r="A143" s="19" t="s">
        <v>127</v>
      </c>
      <c r="B143" s="19" t="s">
        <v>365</v>
      </c>
      <c r="C143" s="89">
        <v>7745354.0156730004</v>
      </c>
      <c r="D143" s="20">
        <v>11389073</v>
      </c>
      <c r="E143" s="20">
        <v>432048</v>
      </c>
      <c r="F143" s="49">
        <v>933337</v>
      </c>
      <c r="G143" s="50">
        <v>359582</v>
      </c>
      <c r="H143" s="41">
        <f t="shared" si="4"/>
        <v>9664106</v>
      </c>
      <c r="I143" s="41">
        <f t="shared" si="5"/>
        <v>193282.12</v>
      </c>
      <c r="J143" s="51">
        <v>93199</v>
      </c>
      <c r="K143" s="44">
        <v>0</v>
      </c>
      <c r="L143" s="47">
        <v>0</v>
      </c>
      <c r="M143" s="46">
        <v>0</v>
      </c>
      <c r="N143" s="6"/>
    </row>
    <row r="144" spans="1:14" ht="15" x14ac:dyDescent="0.25">
      <c r="A144" s="19" t="s">
        <v>128</v>
      </c>
      <c r="B144" s="19" t="s">
        <v>366</v>
      </c>
      <c r="C144" s="89">
        <v>9371343.4199999999</v>
      </c>
      <c r="D144" s="20">
        <v>13295100</v>
      </c>
      <c r="E144" s="20">
        <v>519036</v>
      </c>
      <c r="F144" s="49">
        <v>1700000</v>
      </c>
      <c r="G144" s="50">
        <v>129600</v>
      </c>
      <c r="H144" s="41">
        <f t="shared" si="4"/>
        <v>10946464</v>
      </c>
      <c r="I144" s="41">
        <f t="shared" si="5"/>
        <v>218929.28</v>
      </c>
      <c r="J144" s="51">
        <v>1579</v>
      </c>
      <c r="K144" s="44">
        <v>0</v>
      </c>
      <c r="L144" s="47">
        <v>0</v>
      </c>
      <c r="M144" s="46">
        <v>0</v>
      </c>
      <c r="N144" s="6"/>
    </row>
    <row r="145" spans="1:14" ht="15" x14ac:dyDescent="0.25">
      <c r="A145" s="19" t="s">
        <v>129</v>
      </c>
      <c r="B145" s="19" t="s">
        <v>367</v>
      </c>
      <c r="C145" s="89">
        <v>2824654.7472970001</v>
      </c>
      <c r="D145" s="20">
        <v>3321173</v>
      </c>
      <c r="E145" s="20">
        <v>131100</v>
      </c>
      <c r="F145" s="49">
        <v>291400</v>
      </c>
      <c r="G145" s="50">
        <v>0</v>
      </c>
      <c r="H145" s="41">
        <f t="shared" si="4"/>
        <v>2898673</v>
      </c>
      <c r="I145" s="41">
        <f t="shared" si="5"/>
        <v>57973.46</v>
      </c>
      <c r="J145" s="51">
        <v>0</v>
      </c>
      <c r="K145" s="44">
        <v>0</v>
      </c>
      <c r="L145" s="47">
        <v>0</v>
      </c>
      <c r="M145" s="46">
        <v>0</v>
      </c>
      <c r="N145" s="6"/>
    </row>
    <row r="146" spans="1:14" ht="15" x14ac:dyDescent="0.25">
      <c r="A146" s="19" t="s">
        <v>130</v>
      </c>
      <c r="B146" s="19" t="s">
        <v>479</v>
      </c>
      <c r="C146" s="89">
        <v>1768554.8160000001</v>
      </c>
      <c r="D146" s="20">
        <v>2558000</v>
      </c>
      <c r="E146" s="20">
        <v>106615</v>
      </c>
      <c r="F146" s="49">
        <v>346890</v>
      </c>
      <c r="G146" s="50">
        <v>14400</v>
      </c>
      <c r="H146" s="41">
        <f t="shared" si="4"/>
        <v>2090095</v>
      </c>
      <c r="I146" s="41">
        <f t="shared" si="5"/>
        <v>41801.9</v>
      </c>
      <c r="J146" s="51">
        <v>1553778</v>
      </c>
      <c r="K146" s="44">
        <v>0</v>
      </c>
      <c r="L146" s="47">
        <v>0</v>
      </c>
      <c r="M146" s="46">
        <v>0</v>
      </c>
      <c r="N146" s="6"/>
    </row>
    <row r="147" spans="1:14" ht="15" x14ac:dyDescent="0.25">
      <c r="A147" s="19" t="s">
        <v>131</v>
      </c>
      <c r="B147" s="19" t="s">
        <v>368</v>
      </c>
      <c r="C147" s="89">
        <v>5621387.4931030003</v>
      </c>
      <c r="D147" s="20">
        <v>7320034</v>
      </c>
      <c r="E147" s="20">
        <v>439686</v>
      </c>
      <c r="F147" s="49">
        <v>619078</v>
      </c>
      <c r="G147" s="50">
        <v>95057</v>
      </c>
      <c r="H147" s="41">
        <f t="shared" si="4"/>
        <v>6166213</v>
      </c>
      <c r="I147" s="41">
        <f t="shared" si="5"/>
        <v>123324.26000000001</v>
      </c>
      <c r="J147" s="51">
        <v>808601</v>
      </c>
      <c r="K147" s="44">
        <v>0</v>
      </c>
      <c r="L147" s="47">
        <v>0</v>
      </c>
      <c r="M147" s="46">
        <v>0</v>
      </c>
      <c r="N147" s="6"/>
    </row>
    <row r="148" spans="1:14" ht="15" x14ac:dyDescent="0.25">
      <c r="A148" s="103" t="s">
        <v>132</v>
      </c>
      <c r="B148" s="103" t="s">
        <v>369</v>
      </c>
      <c r="C148" s="104">
        <v>3744911.28</v>
      </c>
      <c r="D148" s="105">
        <v>5000000</v>
      </c>
      <c r="E148" s="105">
        <v>323400</v>
      </c>
      <c r="F148" s="106">
        <v>450000</v>
      </c>
      <c r="G148" s="107">
        <v>29046</v>
      </c>
      <c r="H148" s="108">
        <f t="shared" si="4"/>
        <v>4197554</v>
      </c>
      <c r="I148" s="108">
        <f t="shared" si="5"/>
        <v>83951.08</v>
      </c>
      <c r="J148" s="108">
        <v>1690006</v>
      </c>
      <c r="K148" s="109">
        <v>0</v>
      </c>
      <c r="L148" s="110">
        <v>0</v>
      </c>
      <c r="M148" s="46">
        <v>0</v>
      </c>
      <c r="N148" s="6"/>
    </row>
    <row r="149" spans="1:14" ht="15" x14ac:dyDescent="0.25">
      <c r="A149" s="19" t="s">
        <v>133</v>
      </c>
      <c r="B149" s="19" t="s">
        <v>370</v>
      </c>
      <c r="C149" s="89">
        <v>4065805.022415</v>
      </c>
      <c r="D149" s="20">
        <v>4523890</v>
      </c>
      <c r="E149" s="20">
        <v>131700</v>
      </c>
      <c r="F149" s="49">
        <v>499545</v>
      </c>
      <c r="G149" s="50">
        <v>92858</v>
      </c>
      <c r="H149" s="41">
        <f t="shared" si="4"/>
        <v>3799787</v>
      </c>
      <c r="I149" s="41">
        <f t="shared" si="5"/>
        <v>75995.740000000005</v>
      </c>
      <c r="J149" s="51">
        <v>775532</v>
      </c>
      <c r="K149" s="44">
        <v>0</v>
      </c>
      <c r="L149" s="47">
        <v>0</v>
      </c>
      <c r="M149" s="46">
        <v>0</v>
      </c>
      <c r="N149" s="6"/>
    </row>
    <row r="150" spans="1:14" ht="15" x14ac:dyDescent="0.25">
      <c r="A150" s="19" t="s">
        <v>371</v>
      </c>
      <c r="B150" s="19" t="s">
        <v>372</v>
      </c>
      <c r="C150" s="89">
        <v>2426984.9293960002</v>
      </c>
      <c r="D150" s="20">
        <v>3283000</v>
      </c>
      <c r="E150" s="20">
        <v>374500</v>
      </c>
      <c r="F150" s="49">
        <v>700000</v>
      </c>
      <c r="G150" s="50">
        <v>24300</v>
      </c>
      <c r="H150" s="41">
        <f t="shared" si="4"/>
        <v>2184200</v>
      </c>
      <c r="I150" s="41">
        <f t="shared" si="5"/>
        <v>43684</v>
      </c>
      <c r="J150" s="51">
        <v>5209</v>
      </c>
      <c r="K150" s="44">
        <v>0</v>
      </c>
      <c r="L150" s="47">
        <v>0</v>
      </c>
      <c r="M150" s="46">
        <v>0</v>
      </c>
      <c r="N150" s="6"/>
    </row>
    <row r="151" spans="1:14" ht="15" x14ac:dyDescent="0.25">
      <c r="A151" s="19" t="s">
        <v>134</v>
      </c>
      <c r="B151" s="19" t="s">
        <v>373</v>
      </c>
      <c r="C151" s="89">
        <v>2492240.0000729999</v>
      </c>
      <c r="D151" s="20">
        <v>5819000</v>
      </c>
      <c r="E151" s="20">
        <v>1680000</v>
      </c>
      <c r="F151" s="49">
        <v>665000</v>
      </c>
      <c r="G151" s="50">
        <v>271782</v>
      </c>
      <c r="H151" s="41">
        <f t="shared" si="4"/>
        <v>3202218</v>
      </c>
      <c r="I151" s="41">
        <f t="shared" si="5"/>
        <v>64044.36</v>
      </c>
      <c r="J151" s="51">
        <v>54194</v>
      </c>
      <c r="K151" s="44">
        <v>0</v>
      </c>
      <c r="L151" s="47">
        <v>0</v>
      </c>
      <c r="M151" s="46">
        <v>0</v>
      </c>
      <c r="N151" s="6"/>
    </row>
    <row r="152" spans="1:14" ht="15" x14ac:dyDescent="0.25">
      <c r="A152" s="19" t="s">
        <v>135</v>
      </c>
      <c r="B152" s="19" t="s">
        <v>374</v>
      </c>
      <c r="C152" s="89">
        <v>2695336.0652339999</v>
      </c>
      <c r="D152" s="20">
        <v>3275304</v>
      </c>
      <c r="E152" s="20">
        <v>121290</v>
      </c>
      <c r="F152" s="49">
        <v>312369</v>
      </c>
      <c r="G152" s="50">
        <v>105529</v>
      </c>
      <c r="H152" s="41">
        <f t="shared" si="4"/>
        <v>2736116</v>
      </c>
      <c r="I152" s="41">
        <f t="shared" si="5"/>
        <v>54722.32</v>
      </c>
      <c r="J152" s="51">
        <v>744815</v>
      </c>
      <c r="K152" s="44">
        <v>0</v>
      </c>
      <c r="L152" s="47">
        <v>0</v>
      </c>
      <c r="M152" s="46">
        <v>0</v>
      </c>
      <c r="N152" s="6"/>
    </row>
    <row r="153" spans="1:14" ht="15" x14ac:dyDescent="0.25">
      <c r="A153" s="19" t="s">
        <v>136</v>
      </c>
      <c r="B153" s="19" t="s">
        <v>375</v>
      </c>
      <c r="C153" s="89">
        <v>2886061.3099219999</v>
      </c>
      <c r="D153" s="20">
        <v>4082562</v>
      </c>
      <c r="E153" s="20">
        <v>139365</v>
      </c>
      <c r="F153" s="49">
        <v>339234</v>
      </c>
      <c r="G153" s="50">
        <v>33090</v>
      </c>
      <c r="H153" s="41">
        <f t="shared" si="4"/>
        <v>3570873</v>
      </c>
      <c r="I153" s="41">
        <f t="shared" si="5"/>
        <v>71417.460000000006</v>
      </c>
      <c r="J153" s="51">
        <v>530878</v>
      </c>
      <c r="K153" s="44">
        <v>0</v>
      </c>
      <c r="L153" s="47">
        <v>0</v>
      </c>
      <c r="M153" s="46">
        <v>0</v>
      </c>
      <c r="N153" s="6"/>
    </row>
    <row r="154" spans="1:14" ht="15" x14ac:dyDescent="0.25">
      <c r="A154" s="19" t="s">
        <v>137</v>
      </c>
      <c r="B154" s="19" t="s">
        <v>376</v>
      </c>
      <c r="C154" s="89">
        <v>308915248.03627598</v>
      </c>
      <c r="D154" s="20">
        <v>370831160</v>
      </c>
      <c r="E154" s="20">
        <v>50000000</v>
      </c>
      <c r="F154" s="49">
        <v>57297145</v>
      </c>
      <c r="G154" s="50">
        <v>3593202</v>
      </c>
      <c r="H154" s="41">
        <f t="shared" si="4"/>
        <v>259940813</v>
      </c>
      <c r="I154" s="41">
        <f t="shared" si="5"/>
        <v>5198816.26</v>
      </c>
      <c r="J154" s="51">
        <v>153152476</v>
      </c>
      <c r="K154" s="44">
        <v>862252.15860600001</v>
      </c>
      <c r="L154" s="47">
        <v>150393.34</v>
      </c>
      <c r="M154" s="44">
        <v>3804431.9</v>
      </c>
      <c r="N154" s="6"/>
    </row>
    <row r="155" spans="1:14" ht="15" x14ac:dyDescent="0.25">
      <c r="A155" s="19" t="s">
        <v>138</v>
      </c>
      <c r="B155" s="19" t="s">
        <v>377</v>
      </c>
      <c r="C155" s="89">
        <v>16094475.3798024</v>
      </c>
      <c r="D155" s="20">
        <v>19252468</v>
      </c>
      <c r="E155" s="20">
        <v>637563</v>
      </c>
      <c r="F155" s="49">
        <v>3111239</v>
      </c>
      <c r="G155" s="50">
        <v>197058</v>
      </c>
      <c r="H155" s="41">
        <f t="shared" si="4"/>
        <v>15306608</v>
      </c>
      <c r="I155" s="41">
        <f t="shared" si="5"/>
        <v>306132.16000000003</v>
      </c>
      <c r="J155" s="51">
        <v>5505843</v>
      </c>
      <c r="K155" s="44">
        <v>0</v>
      </c>
      <c r="L155" s="47">
        <v>0</v>
      </c>
      <c r="M155" s="46">
        <v>0</v>
      </c>
      <c r="N155" s="6"/>
    </row>
    <row r="156" spans="1:14" ht="15" x14ac:dyDescent="0.25">
      <c r="A156" s="19" t="s">
        <v>139</v>
      </c>
      <c r="B156" s="19" t="s">
        <v>378</v>
      </c>
      <c r="C156" s="89">
        <v>5057489.0051220004</v>
      </c>
      <c r="D156" s="20">
        <v>6407671</v>
      </c>
      <c r="E156" s="20">
        <v>330000</v>
      </c>
      <c r="F156" s="49">
        <v>604156</v>
      </c>
      <c r="G156" s="50">
        <v>81537</v>
      </c>
      <c r="H156" s="41">
        <f t="shared" si="4"/>
        <v>5391978</v>
      </c>
      <c r="I156" s="41">
        <f t="shared" si="5"/>
        <v>107839.56</v>
      </c>
      <c r="J156" s="51">
        <v>158962</v>
      </c>
      <c r="K156" s="44">
        <v>0</v>
      </c>
      <c r="L156" s="47">
        <v>0</v>
      </c>
      <c r="M156" s="46">
        <v>0</v>
      </c>
      <c r="N156" s="6"/>
    </row>
    <row r="157" spans="1:14" ht="15" x14ac:dyDescent="0.25">
      <c r="A157" s="19" t="s">
        <v>140</v>
      </c>
      <c r="B157" s="19" t="s">
        <v>379</v>
      </c>
      <c r="C157" s="89">
        <v>17698969.635311499</v>
      </c>
      <c r="D157" s="20">
        <v>21340388</v>
      </c>
      <c r="E157" s="20">
        <v>454185</v>
      </c>
      <c r="F157" s="49">
        <v>1890000</v>
      </c>
      <c r="G157" s="50">
        <v>100000</v>
      </c>
      <c r="H157" s="41">
        <f t="shared" si="4"/>
        <v>18896203</v>
      </c>
      <c r="I157" s="41">
        <f t="shared" si="5"/>
        <v>377924.06</v>
      </c>
      <c r="J157" s="51">
        <v>7121572</v>
      </c>
      <c r="K157" s="44">
        <v>0</v>
      </c>
      <c r="L157" s="47">
        <v>-228108.54</v>
      </c>
      <c r="M157" s="44">
        <v>228608.92</v>
      </c>
      <c r="N157" s="6"/>
    </row>
    <row r="158" spans="1:14" ht="15" x14ac:dyDescent="0.25">
      <c r="A158" s="19" t="s">
        <v>141</v>
      </c>
      <c r="B158" s="19" t="s">
        <v>480</v>
      </c>
      <c r="C158" s="89">
        <v>6496599.3119999999</v>
      </c>
      <c r="D158" s="20">
        <v>7044475</v>
      </c>
      <c r="E158" s="20">
        <v>49586</v>
      </c>
      <c r="F158" s="49">
        <v>1084120</v>
      </c>
      <c r="G158" s="50">
        <v>66206</v>
      </c>
      <c r="H158" s="41">
        <f t="shared" si="4"/>
        <v>5844563</v>
      </c>
      <c r="I158" s="41">
        <f t="shared" si="5"/>
        <v>116891.26000000001</v>
      </c>
      <c r="J158" s="51">
        <v>521634</v>
      </c>
      <c r="K158" s="44">
        <v>0</v>
      </c>
      <c r="L158" s="47">
        <v>0</v>
      </c>
      <c r="M158" s="46">
        <v>0</v>
      </c>
      <c r="N158" s="6"/>
    </row>
    <row r="159" spans="1:14" ht="15" x14ac:dyDescent="0.25">
      <c r="A159" s="19" t="s">
        <v>142</v>
      </c>
      <c r="B159" s="19" t="s">
        <v>380</v>
      </c>
      <c r="C159" s="89">
        <v>33515618.600239601</v>
      </c>
      <c r="D159" s="20">
        <v>40359226</v>
      </c>
      <c r="E159" s="20">
        <v>6000000</v>
      </c>
      <c r="F159" s="49">
        <v>4214600</v>
      </c>
      <c r="G159" s="50">
        <v>363927</v>
      </c>
      <c r="H159" s="41">
        <f t="shared" si="4"/>
        <v>29780699</v>
      </c>
      <c r="I159" s="41">
        <f t="shared" si="5"/>
        <v>595613.98</v>
      </c>
      <c r="J159" s="51">
        <v>18448211</v>
      </c>
      <c r="K159" s="44">
        <v>0</v>
      </c>
      <c r="L159" s="47">
        <v>0</v>
      </c>
      <c r="M159" s="46">
        <v>0</v>
      </c>
      <c r="N159" s="6"/>
    </row>
    <row r="160" spans="1:14" ht="15" x14ac:dyDescent="0.25">
      <c r="A160" s="19" t="s">
        <v>143</v>
      </c>
      <c r="B160" s="19" t="s">
        <v>381</v>
      </c>
      <c r="C160" s="89">
        <v>2462745.4123499999</v>
      </c>
      <c r="D160" s="20">
        <v>2468598</v>
      </c>
      <c r="E160" s="20">
        <v>124051</v>
      </c>
      <c r="F160" s="49">
        <v>264967</v>
      </c>
      <c r="G160" s="50">
        <v>0</v>
      </c>
      <c r="H160" s="41">
        <f t="shared" si="4"/>
        <v>2079580</v>
      </c>
      <c r="I160" s="41">
        <f t="shared" si="5"/>
        <v>41591.599999999999</v>
      </c>
      <c r="J160" s="51">
        <v>1595265</v>
      </c>
      <c r="K160" s="44">
        <v>0</v>
      </c>
      <c r="L160" s="47">
        <v>0</v>
      </c>
      <c r="M160" s="46">
        <v>0</v>
      </c>
      <c r="N160" s="6"/>
    </row>
    <row r="161" spans="1:14" ht="15" x14ac:dyDescent="0.25">
      <c r="A161" s="19" t="s">
        <v>144</v>
      </c>
      <c r="B161" s="19" t="s">
        <v>382</v>
      </c>
      <c r="C161" s="89">
        <v>3058645.8785000001</v>
      </c>
      <c r="D161" s="20">
        <v>3539901</v>
      </c>
      <c r="E161" s="20">
        <v>190000</v>
      </c>
      <c r="F161" s="49">
        <v>498792</v>
      </c>
      <c r="G161" s="50">
        <v>34654</v>
      </c>
      <c r="H161" s="41">
        <f t="shared" si="4"/>
        <v>2816455</v>
      </c>
      <c r="I161" s="41">
        <f t="shared" si="5"/>
        <v>56329.1</v>
      </c>
      <c r="J161" s="51">
        <v>257790</v>
      </c>
      <c r="K161" s="44">
        <v>0</v>
      </c>
      <c r="L161" s="47">
        <v>0</v>
      </c>
      <c r="M161" s="46">
        <v>0</v>
      </c>
      <c r="N161" s="6"/>
    </row>
    <row r="162" spans="1:14" ht="15" x14ac:dyDescent="0.25">
      <c r="A162" s="19" t="s">
        <v>145</v>
      </c>
      <c r="B162" s="19" t="s">
        <v>383</v>
      </c>
      <c r="C162" s="89">
        <v>5566878.6168020004</v>
      </c>
      <c r="D162" s="20">
        <v>6746938</v>
      </c>
      <c r="E162" s="20">
        <v>290161</v>
      </c>
      <c r="F162" s="49">
        <v>601270</v>
      </c>
      <c r="G162" s="50">
        <v>48205</v>
      </c>
      <c r="H162" s="41">
        <f t="shared" si="4"/>
        <v>5807302</v>
      </c>
      <c r="I162" s="41">
        <f t="shared" si="5"/>
        <v>116146.04000000001</v>
      </c>
      <c r="J162" s="51">
        <v>1318132</v>
      </c>
      <c r="K162" s="44">
        <v>0</v>
      </c>
      <c r="L162" s="47">
        <v>0</v>
      </c>
      <c r="M162" s="46">
        <v>0</v>
      </c>
      <c r="N162" s="6"/>
    </row>
    <row r="163" spans="1:14" ht="15" x14ac:dyDescent="0.25">
      <c r="A163" s="19" t="s">
        <v>146</v>
      </c>
      <c r="B163" s="19" t="s">
        <v>384</v>
      </c>
      <c r="C163" s="89">
        <v>4131221.2898690002</v>
      </c>
      <c r="D163" s="20">
        <v>5743495</v>
      </c>
      <c r="E163" s="20">
        <v>144436</v>
      </c>
      <c r="F163" s="49">
        <v>467008</v>
      </c>
      <c r="G163" s="50">
        <v>58598</v>
      </c>
      <c r="H163" s="41">
        <f t="shared" si="4"/>
        <v>5073453</v>
      </c>
      <c r="I163" s="41">
        <f t="shared" si="5"/>
        <v>101469.06</v>
      </c>
      <c r="J163" s="51">
        <v>2</v>
      </c>
      <c r="K163" s="44">
        <v>0</v>
      </c>
      <c r="L163" s="47">
        <v>0</v>
      </c>
      <c r="M163" s="46">
        <v>0</v>
      </c>
      <c r="N163" s="6"/>
    </row>
    <row r="164" spans="1:14" ht="15" x14ac:dyDescent="0.25">
      <c r="A164" s="19" t="s">
        <v>147</v>
      </c>
      <c r="B164" s="19" t="s">
        <v>385</v>
      </c>
      <c r="C164" s="89">
        <v>2559186.7182539999</v>
      </c>
      <c r="D164" s="20">
        <v>3386927</v>
      </c>
      <c r="E164" s="20">
        <v>355088</v>
      </c>
      <c r="F164" s="49">
        <v>282067</v>
      </c>
      <c r="G164" s="50">
        <v>22567</v>
      </c>
      <c r="H164" s="41">
        <f t="shared" si="4"/>
        <v>2727205</v>
      </c>
      <c r="I164" s="41">
        <f t="shared" si="5"/>
        <v>54544.1</v>
      </c>
      <c r="J164" s="51">
        <v>615</v>
      </c>
      <c r="K164" s="44">
        <v>0</v>
      </c>
      <c r="L164" s="47">
        <v>0</v>
      </c>
      <c r="M164" s="46">
        <v>0</v>
      </c>
      <c r="N164" s="6"/>
    </row>
    <row r="165" spans="1:14" ht="15" x14ac:dyDescent="0.25">
      <c r="A165" s="103" t="s">
        <v>148</v>
      </c>
      <c r="B165" s="103" t="s">
        <v>386</v>
      </c>
      <c r="C165" s="104">
        <v>2667544.7231999999</v>
      </c>
      <c r="D165" s="105">
        <v>3493763</v>
      </c>
      <c r="E165" s="105">
        <v>421707</v>
      </c>
      <c r="F165" s="106">
        <v>364697</v>
      </c>
      <c r="G165" s="107">
        <v>0</v>
      </c>
      <c r="H165" s="108">
        <f t="shared" si="4"/>
        <v>2707359</v>
      </c>
      <c r="I165" s="108">
        <f t="shared" si="5"/>
        <v>54147.18</v>
      </c>
      <c r="J165" s="108">
        <v>263178</v>
      </c>
      <c r="K165" s="109">
        <v>0</v>
      </c>
      <c r="L165" s="110">
        <v>0</v>
      </c>
      <c r="M165" s="46">
        <v>0</v>
      </c>
      <c r="N165" s="6"/>
    </row>
    <row r="166" spans="1:14" ht="15" x14ac:dyDescent="0.25">
      <c r="A166" s="19" t="s">
        <v>149</v>
      </c>
      <c r="B166" s="19" t="s">
        <v>387</v>
      </c>
      <c r="C166" s="89">
        <v>1810830.7504</v>
      </c>
      <c r="D166" s="20">
        <v>2425620</v>
      </c>
      <c r="E166" s="20">
        <v>108849</v>
      </c>
      <c r="F166" s="49">
        <v>180000</v>
      </c>
      <c r="G166" s="50">
        <v>15501</v>
      </c>
      <c r="H166" s="41">
        <f t="shared" si="4"/>
        <v>2121270</v>
      </c>
      <c r="I166" s="41">
        <f t="shared" si="5"/>
        <v>42425.4</v>
      </c>
      <c r="J166" s="51">
        <v>465610</v>
      </c>
      <c r="K166" s="44">
        <v>0</v>
      </c>
      <c r="L166" s="47">
        <v>0</v>
      </c>
      <c r="M166" s="46">
        <v>0</v>
      </c>
      <c r="N166" s="6"/>
    </row>
    <row r="167" spans="1:14" ht="15" x14ac:dyDescent="0.25">
      <c r="A167" s="19" t="s">
        <v>150</v>
      </c>
      <c r="B167" s="19" t="s">
        <v>388</v>
      </c>
      <c r="C167" s="89">
        <v>5350555.2254900001</v>
      </c>
      <c r="D167" s="20">
        <v>7956524</v>
      </c>
      <c r="E167" s="20">
        <v>1414155</v>
      </c>
      <c r="F167" s="49">
        <v>1108849</v>
      </c>
      <c r="G167" s="50">
        <v>70382</v>
      </c>
      <c r="H167" s="41">
        <f t="shared" si="4"/>
        <v>5363138</v>
      </c>
      <c r="I167" s="41">
        <f t="shared" si="5"/>
        <v>107262.76000000001</v>
      </c>
      <c r="J167" s="51">
        <v>989151</v>
      </c>
      <c r="K167" s="44">
        <v>0</v>
      </c>
      <c r="L167" s="47">
        <v>0</v>
      </c>
      <c r="M167" s="46">
        <v>0</v>
      </c>
      <c r="N167" s="6"/>
    </row>
    <row r="168" spans="1:14" ht="15" x14ac:dyDescent="0.25">
      <c r="A168" s="103" t="s">
        <v>151</v>
      </c>
      <c r="B168" s="103" t="s">
        <v>389</v>
      </c>
      <c r="C168" s="104">
        <v>33881467.857855998</v>
      </c>
      <c r="D168" s="105">
        <v>49173970</v>
      </c>
      <c r="E168" s="105">
        <v>3321800</v>
      </c>
      <c r="F168" s="106">
        <v>7267657</v>
      </c>
      <c r="G168" s="107">
        <v>523260</v>
      </c>
      <c r="H168" s="108">
        <f t="shared" si="4"/>
        <v>38061253</v>
      </c>
      <c r="I168" s="108">
        <f t="shared" si="5"/>
        <v>761225.06</v>
      </c>
      <c r="J168" s="108">
        <v>4044185</v>
      </c>
      <c r="K168" s="109">
        <v>0</v>
      </c>
      <c r="L168" s="110">
        <v>0</v>
      </c>
      <c r="M168" s="46">
        <v>0</v>
      </c>
      <c r="N168" s="6"/>
    </row>
    <row r="169" spans="1:14" ht="15" x14ac:dyDescent="0.25">
      <c r="A169" s="19" t="s">
        <v>152</v>
      </c>
      <c r="B169" s="19" t="s">
        <v>390</v>
      </c>
      <c r="C169" s="89">
        <v>4497008.6727569997</v>
      </c>
      <c r="D169" s="20">
        <v>5850080</v>
      </c>
      <c r="E169" s="20">
        <v>219800</v>
      </c>
      <c r="F169" s="49">
        <v>530935</v>
      </c>
      <c r="G169" s="50">
        <v>42093</v>
      </c>
      <c r="H169" s="41">
        <f t="shared" si="4"/>
        <v>5057252</v>
      </c>
      <c r="I169" s="41">
        <f t="shared" si="5"/>
        <v>101145.04000000001</v>
      </c>
      <c r="J169" s="51">
        <v>304015</v>
      </c>
      <c r="K169" s="44">
        <v>0</v>
      </c>
      <c r="L169" s="47">
        <v>0</v>
      </c>
      <c r="M169" s="46">
        <v>0</v>
      </c>
      <c r="N169" s="6"/>
    </row>
    <row r="170" spans="1:14" ht="15" x14ac:dyDescent="0.25">
      <c r="A170" s="19" t="s">
        <v>153</v>
      </c>
      <c r="B170" s="19" t="s">
        <v>391</v>
      </c>
      <c r="C170" s="89">
        <v>2576100.0265589999</v>
      </c>
      <c r="D170" s="20">
        <v>3354272</v>
      </c>
      <c r="E170" s="20">
        <v>279358</v>
      </c>
      <c r="F170" s="49">
        <v>442550</v>
      </c>
      <c r="G170" s="50">
        <v>26502</v>
      </c>
      <c r="H170" s="41">
        <f t="shared" si="4"/>
        <v>2605862</v>
      </c>
      <c r="I170" s="41">
        <f t="shared" si="5"/>
        <v>52117.24</v>
      </c>
      <c r="J170" s="51">
        <v>0</v>
      </c>
      <c r="K170" s="44">
        <v>0</v>
      </c>
      <c r="L170" s="47">
        <v>0</v>
      </c>
      <c r="M170" s="46">
        <v>0</v>
      </c>
      <c r="N170" s="6"/>
    </row>
    <row r="171" spans="1:14" ht="15" x14ac:dyDescent="0.25">
      <c r="A171" s="103" t="s">
        <v>154</v>
      </c>
      <c r="B171" s="103" t="s">
        <v>392</v>
      </c>
      <c r="C171" s="104">
        <v>3410710.3491969998</v>
      </c>
      <c r="D171" s="105">
        <v>4629510</v>
      </c>
      <c r="E171" s="105">
        <v>211000</v>
      </c>
      <c r="F171" s="106">
        <v>723400</v>
      </c>
      <c r="G171" s="107">
        <v>34420</v>
      </c>
      <c r="H171" s="108">
        <f t="shared" si="4"/>
        <v>3660690</v>
      </c>
      <c r="I171" s="108">
        <f t="shared" si="5"/>
        <v>73213.8</v>
      </c>
      <c r="J171" s="108">
        <v>55592</v>
      </c>
      <c r="K171" s="109">
        <v>0</v>
      </c>
      <c r="L171" s="110">
        <v>0</v>
      </c>
      <c r="M171" s="46">
        <v>0</v>
      </c>
      <c r="N171" s="6"/>
    </row>
    <row r="172" spans="1:14" ht="15" x14ac:dyDescent="0.25">
      <c r="A172" s="19" t="s">
        <v>155</v>
      </c>
      <c r="B172" s="19" t="s">
        <v>481</v>
      </c>
      <c r="C172" s="89">
        <v>1877625.722272</v>
      </c>
      <c r="D172" s="20">
        <v>2168924</v>
      </c>
      <c r="E172" s="20">
        <v>85830</v>
      </c>
      <c r="F172" s="49">
        <v>234700</v>
      </c>
      <c r="G172" s="50">
        <v>0</v>
      </c>
      <c r="H172" s="41">
        <f t="shared" si="4"/>
        <v>1848394</v>
      </c>
      <c r="I172" s="41">
        <f t="shared" si="5"/>
        <v>36967.879999999997</v>
      </c>
      <c r="J172" s="51">
        <v>1129026</v>
      </c>
      <c r="K172" s="44">
        <v>0</v>
      </c>
      <c r="L172" s="47">
        <v>0</v>
      </c>
      <c r="M172" s="46">
        <v>0</v>
      </c>
      <c r="N172" s="6"/>
    </row>
    <row r="173" spans="1:14" ht="15" x14ac:dyDescent="0.25">
      <c r="A173" s="103" t="s">
        <v>156</v>
      </c>
      <c r="B173" s="103" t="s">
        <v>393</v>
      </c>
      <c r="C173" s="104">
        <v>7442897.6693529999</v>
      </c>
      <c r="D173" s="105">
        <v>9265850</v>
      </c>
      <c r="E173" s="105">
        <v>390191</v>
      </c>
      <c r="F173" s="106">
        <v>1470208</v>
      </c>
      <c r="G173" s="107">
        <v>169073</v>
      </c>
      <c r="H173" s="108">
        <f t="shared" si="4"/>
        <v>7236378</v>
      </c>
      <c r="I173" s="108">
        <f t="shared" si="5"/>
        <v>144727.56</v>
      </c>
      <c r="J173" s="108">
        <v>820698</v>
      </c>
      <c r="K173" s="109">
        <v>0</v>
      </c>
      <c r="L173" s="110">
        <v>0</v>
      </c>
      <c r="M173" s="46">
        <v>0</v>
      </c>
      <c r="N173" s="6"/>
    </row>
    <row r="174" spans="1:14" ht="15" x14ac:dyDescent="0.25">
      <c r="A174" s="19" t="s">
        <v>157</v>
      </c>
      <c r="B174" s="19" t="s">
        <v>394</v>
      </c>
      <c r="C174" s="89">
        <v>2790706.1177500002</v>
      </c>
      <c r="D174" s="20">
        <v>3388174</v>
      </c>
      <c r="E174" s="20">
        <v>162328</v>
      </c>
      <c r="F174" s="49">
        <v>308344</v>
      </c>
      <c r="G174" s="50">
        <v>85182</v>
      </c>
      <c r="H174" s="41">
        <f t="shared" si="4"/>
        <v>2832320</v>
      </c>
      <c r="I174" s="41">
        <f t="shared" si="5"/>
        <v>56646.400000000001</v>
      </c>
      <c r="J174" s="51">
        <v>0</v>
      </c>
      <c r="K174" s="44">
        <v>0</v>
      </c>
      <c r="L174" s="47">
        <v>0</v>
      </c>
      <c r="M174" s="46">
        <v>0</v>
      </c>
      <c r="N174" s="6"/>
    </row>
    <row r="175" spans="1:14" ht="15" x14ac:dyDescent="0.25">
      <c r="A175" s="19" t="s">
        <v>158</v>
      </c>
      <c r="B175" s="19" t="s">
        <v>395</v>
      </c>
      <c r="C175" s="89">
        <v>4683885.7131150002</v>
      </c>
      <c r="D175" s="20">
        <v>5495000</v>
      </c>
      <c r="E175" s="20">
        <v>302991</v>
      </c>
      <c r="F175" s="49">
        <v>720000</v>
      </c>
      <c r="G175" s="50">
        <v>0</v>
      </c>
      <c r="H175" s="41">
        <f t="shared" si="4"/>
        <v>4472009</v>
      </c>
      <c r="I175" s="41">
        <f t="shared" si="5"/>
        <v>89440.180000000008</v>
      </c>
      <c r="J175" s="51">
        <v>262006</v>
      </c>
      <c r="K175" s="44">
        <v>0</v>
      </c>
      <c r="L175" s="47">
        <v>0</v>
      </c>
      <c r="M175" s="46">
        <v>0</v>
      </c>
      <c r="N175" s="6"/>
    </row>
    <row r="176" spans="1:14" ht="15" x14ac:dyDescent="0.25">
      <c r="A176" s="19" t="s">
        <v>159</v>
      </c>
      <c r="B176" s="19" t="s">
        <v>396</v>
      </c>
      <c r="C176" s="89">
        <v>6200472.4100000001</v>
      </c>
      <c r="D176" s="20">
        <v>9338586</v>
      </c>
      <c r="E176" s="20">
        <v>331705</v>
      </c>
      <c r="F176" s="49">
        <v>775000</v>
      </c>
      <c r="G176" s="50">
        <v>69927</v>
      </c>
      <c r="H176" s="41">
        <f t="shared" si="4"/>
        <v>8161954</v>
      </c>
      <c r="I176" s="41">
        <f t="shared" si="5"/>
        <v>163239.08000000002</v>
      </c>
      <c r="J176" s="51">
        <v>0</v>
      </c>
      <c r="K176" s="44">
        <v>0</v>
      </c>
      <c r="L176" s="47">
        <v>0</v>
      </c>
      <c r="M176" s="46">
        <v>0</v>
      </c>
      <c r="N176" s="6"/>
    </row>
    <row r="177" spans="1:14" ht="15" x14ac:dyDescent="0.25">
      <c r="A177" s="19" t="s">
        <v>160</v>
      </c>
      <c r="B177" s="19" t="s">
        <v>397</v>
      </c>
      <c r="C177" s="89">
        <v>3408332.95</v>
      </c>
      <c r="D177" s="20">
        <v>3999700</v>
      </c>
      <c r="E177" s="20">
        <v>123000</v>
      </c>
      <c r="F177" s="49">
        <v>388000</v>
      </c>
      <c r="G177" s="50">
        <v>56970</v>
      </c>
      <c r="H177" s="41">
        <f t="shared" si="4"/>
        <v>3431730</v>
      </c>
      <c r="I177" s="41">
        <f t="shared" si="5"/>
        <v>68634.600000000006</v>
      </c>
      <c r="J177" s="51">
        <v>1447909</v>
      </c>
      <c r="K177" s="44">
        <v>0</v>
      </c>
      <c r="L177" s="47">
        <v>0</v>
      </c>
      <c r="M177" s="46">
        <v>0</v>
      </c>
      <c r="N177" s="6"/>
    </row>
    <row r="178" spans="1:14" ht="15" x14ac:dyDescent="0.25">
      <c r="A178" s="19" t="s">
        <v>234</v>
      </c>
      <c r="B178" s="19" t="s">
        <v>398</v>
      </c>
      <c r="C178" s="89">
        <v>5297808.5747729996</v>
      </c>
      <c r="D178" s="20">
        <v>7093799</v>
      </c>
      <c r="E178" s="20">
        <v>303423</v>
      </c>
      <c r="F178" s="49">
        <v>549368</v>
      </c>
      <c r="G178" s="50">
        <v>0</v>
      </c>
      <c r="H178" s="41">
        <f t="shared" si="4"/>
        <v>6241008</v>
      </c>
      <c r="I178" s="41">
        <f t="shared" si="5"/>
        <v>124820.16</v>
      </c>
      <c r="J178" s="51">
        <v>737750</v>
      </c>
      <c r="K178" s="44">
        <v>0</v>
      </c>
      <c r="L178" s="47">
        <v>0</v>
      </c>
      <c r="M178" s="46">
        <v>0</v>
      </c>
      <c r="N178" s="6"/>
    </row>
    <row r="179" spans="1:14" ht="15" x14ac:dyDescent="0.25">
      <c r="A179" s="19" t="s">
        <v>161</v>
      </c>
      <c r="B179" s="19" t="s">
        <v>399</v>
      </c>
      <c r="C179" s="89">
        <v>3247225.5670070001</v>
      </c>
      <c r="D179" s="20">
        <v>3779300</v>
      </c>
      <c r="E179" s="20">
        <v>184339</v>
      </c>
      <c r="F179" s="49">
        <v>394873</v>
      </c>
      <c r="G179" s="50">
        <v>0</v>
      </c>
      <c r="H179" s="41">
        <f t="shared" si="4"/>
        <v>3200088</v>
      </c>
      <c r="I179" s="41">
        <f t="shared" si="5"/>
        <v>64001.760000000002</v>
      </c>
      <c r="J179" s="51">
        <v>855290</v>
      </c>
      <c r="K179" s="44">
        <v>0</v>
      </c>
      <c r="L179" s="47">
        <v>0</v>
      </c>
      <c r="M179" s="46">
        <v>0</v>
      </c>
      <c r="N179" s="6"/>
    </row>
    <row r="180" spans="1:14" ht="15" x14ac:dyDescent="0.25">
      <c r="A180" s="19" t="s">
        <v>162</v>
      </c>
      <c r="B180" s="19" t="s">
        <v>400</v>
      </c>
      <c r="C180" s="89">
        <v>8431164.9318489991</v>
      </c>
      <c r="D180" s="20">
        <v>10828254</v>
      </c>
      <c r="E180" s="20">
        <v>566000</v>
      </c>
      <c r="F180" s="49">
        <v>1200000</v>
      </c>
      <c r="G180" s="50">
        <v>85444</v>
      </c>
      <c r="H180" s="41">
        <f t="shared" si="4"/>
        <v>8976810</v>
      </c>
      <c r="I180" s="41">
        <f t="shared" si="5"/>
        <v>179536.2</v>
      </c>
      <c r="J180" s="51">
        <v>1612664</v>
      </c>
      <c r="K180" s="44">
        <v>0</v>
      </c>
      <c r="L180" s="47">
        <v>0</v>
      </c>
      <c r="M180" s="46">
        <v>0</v>
      </c>
      <c r="N180" s="6"/>
    </row>
    <row r="181" spans="1:14" ht="15" x14ac:dyDescent="0.25">
      <c r="A181" s="19" t="s">
        <v>491</v>
      </c>
      <c r="B181" s="19" t="s">
        <v>492</v>
      </c>
      <c r="C181" s="89">
        <v>4970875.1284640003</v>
      </c>
      <c r="D181" s="20">
        <v>6340705</v>
      </c>
      <c r="E181" s="20">
        <v>295890</v>
      </c>
      <c r="F181" s="49">
        <v>1400000</v>
      </c>
      <c r="G181" s="50">
        <v>78694</v>
      </c>
      <c r="H181" s="41">
        <f t="shared" si="4"/>
        <v>4566121</v>
      </c>
      <c r="I181" s="41">
        <f t="shared" si="5"/>
        <v>91322.42</v>
      </c>
      <c r="J181" s="51">
        <v>90863</v>
      </c>
      <c r="K181" s="44">
        <v>0</v>
      </c>
      <c r="L181" s="47">
        <v>0</v>
      </c>
      <c r="M181" s="46">
        <v>0</v>
      </c>
      <c r="N181" s="6"/>
    </row>
    <row r="182" spans="1:14" ht="15" x14ac:dyDescent="0.25">
      <c r="A182" s="19" t="s">
        <v>163</v>
      </c>
      <c r="B182" s="19" t="s">
        <v>164</v>
      </c>
      <c r="C182" s="89">
        <v>9114468.3126289994</v>
      </c>
      <c r="D182" s="20">
        <v>12328297</v>
      </c>
      <c r="E182" s="20">
        <v>0</v>
      </c>
      <c r="F182" s="49">
        <v>2453658</v>
      </c>
      <c r="G182" s="50">
        <v>232580</v>
      </c>
      <c r="H182" s="41">
        <f t="shared" si="4"/>
        <v>9642059</v>
      </c>
      <c r="I182" s="41">
        <f t="shared" si="5"/>
        <v>192841.18</v>
      </c>
      <c r="J182" s="51">
        <v>2771895</v>
      </c>
      <c r="K182" s="44">
        <v>0</v>
      </c>
      <c r="L182" s="47">
        <v>0</v>
      </c>
      <c r="M182" s="46">
        <v>0</v>
      </c>
      <c r="N182" s="6"/>
    </row>
    <row r="183" spans="1:14" ht="15" x14ac:dyDescent="0.25">
      <c r="A183" s="19" t="s">
        <v>165</v>
      </c>
      <c r="B183" s="19" t="s">
        <v>401</v>
      </c>
      <c r="C183" s="89">
        <v>7113150.1717149997</v>
      </c>
      <c r="D183" s="20">
        <v>9350583</v>
      </c>
      <c r="E183" s="20">
        <v>311235</v>
      </c>
      <c r="F183" s="49">
        <v>1435020</v>
      </c>
      <c r="G183" s="50">
        <v>0</v>
      </c>
      <c r="H183" s="41">
        <f t="shared" si="4"/>
        <v>7604328</v>
      </c>
      <c r="I183" s="41">
        <f t="shared" si="5"/>
        <v>152086.56</v>
      </c>
      <c r="J183" s="51">
        <v>1258687</v>
      </c>
      <c r="K183" s="44">
        <v>0</v>
      </c>
      <c r="L183" s="47">
        <v>0</v>
      </c>
      <c r="M183" s="46">
        <v>0</v>
      </c>
      <c r="N183" s="6"/>
    </row>
    <row r="184" spans="1:14" ht="15" x14ac:dyDescent="0.25">
      <c r="A184" s="19" t="s">
        <v>166</v>
      </c>
      <c r="B184" s="19" t="s">
        <v>402</v>
      </c>
      <c r="C184" s="89">
        <v>12899421.4692876</v>
      </c>
      <c r="D184" s="20">
        <v>15230470</v>
      </c>
      <c r="E184" s="20">
        <v>1013000</v>
      </c>
      <c r="F184" s="49">
        <v>3078740</v>
      </c>
      <c r="G184" s="50">
        <v>0</v>
      </c>
      <c r="H184" s="41">
        <f t="shared" si="4"/>
        <v>11138730</v>
      </c>
      <c r="I184" s="41">
        <f t="shared" si="5"/>
        <v>222774.6</v>
      </c>
      <c r="J184" s="51">
        <v>3275309</v>
      </c>
      <c r="K184" s="44">
        <v>0</v>
      </c>
      <c r="L184" s="47">
        <v>0</v>
      </c>
      <c r="M184" s="46">
        <v>0</v>
      </c>
      <c r="N184" s="6"/>
    </row>
    <row r="185" spans="1:14" ht="15" x14ac:dyDescent="0.25">
      <c r="A185" s="19" t="s">
        <v>167</v>
      </c>
      <c r="B185" s="19" t="s">
        <v>403</v>
      </c>
      <c r="C185" s="89">
        <v>4771987.7381189996</v>
      </c>
      <c r="D185" s="20">
        <v>6189825</v>
      </c>
      <c r="E185" s="20">
        <v>351000</v>
      </c>
      <c r="F185" s="49">
        <v>597459</v>
      </c>
      <c r="G185" s="50">
        <v>48284</v>
      </c>
      <c r="H185" s="41">
        <f t="shared" si="4"/>
        <v>5193082</v>
      </c>
      <c r="I185" s="41">
        <f t="shared" si="5"/>
        <v>103861.64</v>
      </c>
      <c r="J185" s="51">
        <v>0</v>
      </c>
      <c r="K185" s="44">
        <v>0</v>
      </c>
      <c r="L185" s="47">
        <v>0</v>
      </c>
      <c r="M185" s="46">
        <v>0</v>
      </c>
      <c r="N185" s="6"/>
    </row>
    <row r="186" spans="1:14" ht="15" x14ac:dyDescent="0.25">
      <c r="A186" s="19" t="s">
        <v>168</v>
      </c>
      <c r="B186" s="19" t="s">
        <v>404</v>
      </c>
      <c r="C186" s="89">
        <v>3289632.0600220002</v>
      </c>
      <c r="D186" s="20">
        <v>4030408</v>
      </c>
      <c r="E186" s="20">
        <v>136071</v>
      </c>
      <c r="F186" s="49">
        <v>453695</v>
      </c>
      <c r="G186" s="50">
        <v>0</v>
      </c>
      <c r="H186" s="41">
        <f t="shared" si="4"/>
        <v>3440642</v>
      </c>
      <c r="I186" s="41">
        <f t="shared" si="5"/>
        <v>68812.84</v>
      </c>
      <c r="J186" s="51">
        <v>460804</v>
      </c>
      <c r="K186" s="44">
        <v>0</v>
      </c>
      <c r="L186" s="47">
        <v>0</v>
      </c>
      <c r="M186" s="46">
        <v>0</v>
      </c>
      <c r="N186" s="6"/>
    </row>
    <row r="187" spans="1:14" ht="15" x14ac:dyDescent="0.25">
      <c r="A187" s="19" t="s">
        <v>169</v>
      </c>
      <c r="B187" s="19" t="s">
        <v>405</v>
      </c>
      <c r="C187" s="89">
        <v>2485164.3772709998</v>
      </c>
      <c r="D187" s="20">
        <v>3075000</v>
      </c>
      <c r="E187" s="20">
        <v>251500</v>
      </c>
      <c r="F187" s="49">
        <v>313394</v>
      </c>
      <c r="G187" s="50">
        <v>0</v>
      </c>
      <c r="H187" s="41">
        <f t="shared" si="4"/>
        <v>2510106</v>
      </c>
      <c r="I187" s="41">
        <f t="shared" si="5"/>
        <v>50202.12</v>
      </c>
      <c r="J187" s="51">
        <v>38765</v>
      </c>
      <c r="K187" s="44">
        <v>0</v>
      </c>
      <c r="L187" s="47">
        <v>0</v>
      </c>
      <c r="M187" s="46">
        <v>0</v>
      </c>
      <c r="N187" s="6"/>
    </row>
    <row r="188" spans="1:14" ht="15" x14ac:dyDescent="0.25">
      <c r="A188" s="19" t="s">
        <v>406</v>
      </c>
      <c r="B188" s="19" t="s">
        <v>407</v>
      </c>
      <c r="C188" s="89">
        <v>5330443.21</v>
      </c>
      <c r="D188" s="20">
        <v>7837048</v>
      </c>
      <c r="E188" s="20">
        <v>164320</v>
      </c>
      <c r="F188" s="49">
        <v>656679</v>
      </c>
      <c r="G188" s="50">
        <v>0</v>
      </c>
      <c r="H188" s="41">
        <f t="shared" si="4"/>
        <v>7016049</v>
      </c>
      <c r="I188" s="41">
        <f t="shared" si="5"/>
        <v>140320.98000000001</v>
      </c>
      <c r="J188" s="51">
        <v>1033689</v>
      </c>
      <c r="K188" s="44">
        <v>0</v>
      </c>
      <c r="L188" s="47">
        <v>0</v>
      </c>
      <c r="M188" s="46">
        <v>0</v>
      </c>
      <c r="N188" s="6"/>
    </row>
    <row r="189" spans="1:14" ht="15" x14ac:dyDescent="0.25">
      <c r="A189" s="19" t="s">
        <v>170</v>
      </c>
      <c r="B189" s="19" t="s">
        <v>408</v>
      </c>
      <c r="C189" s="89">
        <v>10227372.643405201</v>
      </c>
      <c r="D189" s="20">
        <v>14606587</v>
      </c>
      <c r="E189" s="20">
        <v>728130</v>
      </c>
      <c r="F189" s="49">
        <v>1846932</v>
      </c>
      <c r="G189" s="50">
        <v>172194</v>
      </c>
      <c r="H189" s="41">
        <f t="shared" si="4"/>
        <v>11859331</v>
      </c>
      <c r="I189" s="41">
        <f t="shared" si="5"/>
        <v>237186.62</v>
      </c>
      <c r="J189" s="51">
        <v>4419</v>
      </c>
      <c r="K189" s="44">
        <v>0</v>
      </c>
      <c r="L189" s="47">
        <v>0</v>
      </c>
      <c r="M189" s="46">
        <v>0</v>
      </c>
      <c r="N189" s="6"/>
    </row>
    <row r="190" spans="1:14" ht="15" x14ac:dyDescent="0.25">
      <c r="A190" s="19" t="s">
        <v>171</v>
      </c>
      <c r="B190" s="19" t="s">
        <v>409</v>
      </c>
      <c r="C190" s="89">
        <v>2951604.605738</v>
      </c>
      <c r="D190" s="20">
        <v>4270980</v>
      </c>
      <c r="E190" s="20">
        <v>245700</v>
      </c>
      <c r="F190" s="49">
        <v>526118</v>
      </c>
      <c r="G190" s="50">
        <v>29026</v>
      </c>
      <c r="H190" s="41">
        <f t="shared" si="4"/>
        <v>3470136</v>
      </c>
      <c r="I190" s="41">
        <f t="shared" si="5"/>
        <v>69402.720000000001</v>
      </c>
      <c r="J190" s="51">
        <v>0</v>
      </c>
      <c r="K190" s="44">
        <v>0</v>
      </c>
      <c r="L190" s="47">
        <v>0</v>
      </c>
      <c r="M190" s="46">
        <v>0</v>
      </c>
      <c r="N190" s="6"/>
    </row>
    <row r="191" spans="1:14" ht="15" x14ac:dyDescent="0.25">
      <c r="A191" s="19" t="s">
        <v>172</v>
      </c>
      <c r="B191" s="19" t="s">
        <v>410</v>
      </c>
      <c r="C191" s="89">
        <v>2372817.5393449999</v>
      </c>
      <c r="D191" s="20">
        <v>3215257</v>
      </c>
      <c r="E191" s="20">
        <v>151800</v>
      </c>
      <c r="F191" s="49">
        <v>674865</v>
      </c>
      <c r="G191" s="50">
        <v>14357</v>
      </c>
      <c r="H191" s="41">
        <f t="shared" si="4"/>
        <v>2374235</v>
      </c>
      <c r="I191" s="41">
        <f t="shared" si="5"/>
        <v>47484.700000000004</v>
      </c>
      <c r="J191" s="51">
        <v>407930</v>
      </c>
      <c r="K191" s="44">
        <v>0</v>
      </c>
      <c r="L191" s="47">
        <v>0</v>
      </c>
      <c r="M191" s="46">
        <v>0</v>
      </c>
      <c r="N191" s="6"/>
    </row>
    <row r="192" spans="1:14" ht="15" x14ac:dyDescent="0.25">
      <c r="A192" s="19" t="s">
        <v>173</v>
      </c>
      <c r="B192" s="19" t="s">
        <v>411</v>
      </c>
      <c r="C192" s="89">
        <v>6730062.4900000002</v>
      </c>
      <c r="D192" s="20">
        <v>7336927</v>
      </c>
      <c r="E192" s="20">
        <v>0</v>
      </c>
      <c r="F192" s="49">
        <v>839293</v>
      </c>
      <c r="G192" s="50">
        <v>0</v>
      </c>
      <c r="H192" s="41">
        <f t="shared" si="4"/>
        <v>6497634</v>
      </c>
      <c r="I192" s="41">
        <f t="shared" si="5"/>
        <v>129952.68000000001</v>
      </c>
      <c r="J192" s="51">
        <v>2717153</v>
      </c>
      <c r="K192" s="44">
        <v>0</v>
      </c>
      <c r="L192" s="47">
        <v>0</v>
      </c>
      <c r="M192" s="46">
        <v>0</v>
      </c>
      <c r="N192" s="6"/>
    </row>
    <row r="193" spans="1:14" ht="15" x14ac:dyDescent="0.25">
      <c r="A193" s="19" t="s">
        <v>174</v>
      </c>
      <c r="B193" s="19" t="s">
        <v>412</v>
      </c>
      <c r="C193" s="89">
        <v>3832947.05</v>
      </c>
      <c r="D193" s="20">
        <v>5431119</v>
      </c>
      <c r="E193" s="20">
        <v>198619</v>
      </c>
      <c r="F193" s="49">
        <v>625590</v>
      </c>
      <c r="G193" s="50">
        <v>0</v>
      </c>
      <c r="H193" s="41">
        <f t="shared" si="4"/>
        <v>4606910</v>
      </c>
      <c r="I193" s="41">
        <f t="shared" si="5"/>
        <v>92138.2</v>
      </c>
      <c r="J193" s="51">
        <v>10000</v>
      </c>
      <c r="K193" s="44">
        <v>0</v>
      </c>
      <c r="L193" s="47">
        <v>0</v>
      </c>
      <c r="M193" s="46">
        <v>0</v>
      </c>
      <c r="N193" s="6"/>
    </row>
    <row r="194" spans="1:14" ht="15" x14ac:dyDescent="0.25">
      <c r="A194" s="19" t="s">
        <v>175</v>
      </c>
      <c r="B194" s="19" t="s">
        <v>413</v>
      </c>
      <c r="C194" s="89">
        <v>2809593.27</v>
      </c>
      <c r="D194" s="20">
        <v>3837200</v>
      </c>
      <c r="E194" s="20">
        <v>168250</v>
      </c>
      <c r="F194" s="49">
        <v>360200</v>
      </c>
      <c r="G194" s="50">
        <v>25888</v>
      </c>
      <c r="H194" s="41">
        <f t="shared" si="4"/>
        <v>3282862</v>
      </c>
      <c r="I194" s="41">
        <f t="shared" si="5"/>
        <v>65657.240000000005</v>
      </c>
      <c r="J194" s="51">
        <v>1021</v>
      </c>
      <c r="K194" s="44">
        <v>0</v>
      </c>
      <c r="L194" s="47">
        <v>0</v>
      </c>
      <c r="M194" s="46">
        <v>0</v>
      </c>
      <c r="N194" s="6"/>
    </row>
    <row r="195" spans="1:14" ht="15" x14ac:dyDescent="0.25">
      <c r="A195" s="19" t="s">
        <v>176</v>
      </c>
      <c r="B195" s="19" t="s">
        <v>414</v>
      </c>
      <c r="C195" s="89">
        <v>31126326.100000001</v>
      </c>
      <c r="D195" s="20">
        <v>34147175</v>
      </c>
      <c r="E195" s="20">
        <v>1629698</v>
      </c>
      <c r="F195" s="49">
        <v>4221975</v>
      </c>
      <c r="G195" s="50">
        <v>360984</v>
      </c>
      <c r="H195" s="41">
        <f t="shared" si="4"/>
        <v>27934518</v>
      </c>
      <c r="I195" s="41">
        <f t="shared" si="5"/>
        <v>558690.36</v>
      </c>
      <c r="J195" s="51">
        <v>17812839</v>
      </c>
      <c r="K195" s="44">
        <v>0</v>
      </c>
      <c r="L195" s="47">
        <v>0</v>
      </c>
      <c r="M195" s="46">
        <v>0</v>
      </c>
      <c r="N195" s="6"/>
    </row>
    <row r="196" spans="1:14" ht="15" x14ac:dyDescent="0.25">
      <c r="A196" s="19" t="s">
        <v>177</v>
      </c>
      <c r="B196" s="19" t="s">
        <v>415</v>
      </c>
      <c r="C196" s="89">
        <v>7488914.8858129997</v>
      </c>
      <c r="D196" s="20">
        <v>12175224</v>
      </c>
      <c r="E196" s="20">
        <v>428500</v>
      </c>
      <c r="F196" s="49">
        <v>1570000</v>
      </c>
      <c r="G196" s="50">
        <v>233398</v>
      </c>
      <c r="H196" s="41">
        <f t="shared" si="4"/>
        <v>9943326</v>
      </c>
      <c r="I196" s="41">
        <f t="shared" si="5"/>
        <v>198866.52000000002</v>
      </c>
      <c r="J196" s="51">
        <v>0</v>
      </c>
      <c r="K196" s="44">
        <v>0</v>
      </c>
      <c r="L196" s="47">
        <v>0</v>
      </c>
      <c r="M196" s="46">
        <v>0</v>
      </c>
      <c r="N196" s="6"/>
    </row>
    <row r="197" spans="1:14" ht="15" x14ac:dyDescent="0.25">
      <c r="A197" s="19" t="s">
        <v>178</v>
      </c>
      <c r="B197" s="19" t="s">
        <v>416</v>
      </c>
      <c r="C197" s="89">
        <v>2641196.88</v>
      </c>
      <c r="D197" s="20">
        <v>3569227</v>
      </c>
      <c r="E197" s="20">
        <v>372500</v>
      </c>
      <c r="F197" s="49">
        <v>557600</v>
      </c>
      <c r="G197" s="50">
        <v>29079</v>
      </c>
      <c r="H197" s="41">
        <f t="shared" si="4"/>
        <v>2610048</v>
      </c>
      <c r="I197" s="41">
        <f t="shared" si="5"/>
        <v>52200.959999999999</v>
      </c>
      <c r="J197" s="51">
        <v>169359</v>
      </c>
      <c r="K197" s="44">
        <v>0</v>
      </c>
      <c r="L197" s="47">
        <v>0</v>
      </c>
      <c r="M197" s="46">
        <v>0</v>
      </c>
      <c r="N197" s="6"/>
    </row>
    <row r="198" spans="1:14" ht="15" x14ac:dyDescent="0.25">
      <c r="A198" s="19" t="s">
        <v>235</v>
      </c>
      <c r="B198" s="19" t="s">
        <v>236</v>
      </c>
      <c r="C198" s="89">
        <v>3892447.047026</v>
      </c>
      <c r="D198" s="20">
        <v>5925189</v>
      </c>
      <c r="E198" s="20">
        <v>269552</v>
      </c>
      <c r="F198" s="49">
        <v>496867</v>
      </c>
      <c r="G198" s="50">
        <v>37832</v>
      </c>
      <c r="H198" s="41">
        <f t="shared" si="4"/>
        <v>5120938</v>
      </c>
      <c r="I198" s="41">
        <f t="shared" si="5"/>
        <v>102418.76000000001</v>
      </c>
      <c r="J198" s="51">
        <v>265463</v>
      </c>
      <c r="K198" s="44">
        <v>0</v>
      </c>
      <c r="L198" s="47">
        <v>0</v>
      </c>
      <c r="M198" s="46">
        <v>0</v>
      </c>
      <c r="N198" s="6"/>
    </row>
    <row r="199" spans="1:14" ht="15" x14ac:dyDescent="0.25">
      <c r="A199" s="19" t="s">
        <v>179</v>
      </c>
      <c r="B199" s="19" t="s">
        <v>417</v>
      </c>
      <c r="C199" s="89">
        <v>3011611.8743099999</v>
      </c>
      <c r="D199" s="20">
        <v>3709849</v>
      </c>
      <c r="E199" s="20">
        <v>173174</v>
      </c>
      <c r="F199" s="49">
        <v>405000</v>
      </c>
      <c r="G199" s="50">
        <v>25951</v>
      </c>
      <c r="H199" s="41">
        <f t="shared" si="4"/>
        <v>3105724</v>
      </c>
      <c r="I199" s="41">
        <f t="shared" si="5"/>
        <v>62114.48</v>
      </c>
      <c r="J199" s="51">
        <v>0</v>
      </c>
      <c r="K199" s="44">
        <v>0</v>
      </c>
      <c r="L199" s="47">
        <v>0</v>
      </c>
      <c r="M199" s="46">
        <v>0</v>
      </c>
      <c r="N199" s="6"/>
    </row>
    <row r="200" spans="1:14" ht="15" x14ac:dyDescent="0.25">
      <c r="A200" s="19" t="s">
        <v>180</v>
      </c>
      <c r="B200" s="19" t="s">
        <v>418</v>
      </c>
      <c r="C200" s="89">
        <v>4549097.4400000004</v>
      </c>
      <c r="D200" s="20">
        <v>6427163</v>
      </c>
      <c r="E200" s="20">
        <v>73320</v>
      </c>
      <c r="F200" s="49">
        <v>775000</v>
      </c>
      <c r="G200" s="50">
        <v>33850</v>
      </c>
      <c r="H200" s="41">
        <f t="shared" si="4"/>
        <v>5544993</v>
      </c>
      <c r="I200" s="41">
        <f t="shared" si="5"/>
        <v>110899.86</v>
      </c>
      <c r="J200" s="51">
        <v>326044</v>
      </c>
      <c r="K200" s="44">
        <v>0</v>
      </c>
      <c r="L200" s="47">
        <v>0</v>
      </c>
      <c r="M200" s="46">
        <v>0</v>
      </c>
      <c r="N200" s="6"/>
    </row>
    <row r="201" spans="1:14" ht="15" x14ac:dyDescent="0.25">
      <c r="A201" s="19" t="s">
        <v>181</v>
      </c>
      <c r="B201" s="19" t="s">
        <v>419</v>
      </c>
      <c r="C201" s="89">
        <v>2751504.42</v>
      </c>
      <c r="D201" s="20">
        <v>4244244</v>
      </c>
      <c r="E201" s="20">
        <v>109945</v>
      </c>
      <c r="F201" s="49">
        <v>353175</v>
      </c>
      <c r="G201" s="50">
        <v>81592</v>
      </c>
      <c r="H201" s="41">
        <f t="shared" ref="H201:H255" si="6">D201-E201-F201-G201</f>
        <v>3699532</v>
      </c>
      <c r="I201" s="41">
        <f t="shared" ref="I201:I255" si="7">H201*0.02</f>
        <v>73990.64</v>
      </c>
      <c r="J201" s="51">
        <v>2299</v>
      </c>
      <c r="K201" s="44">
        <v>0</v>
      </c>
      <c r="L201" s="47">
        <v>0</v>
      </c>
      <c r="M201" s="46">
        <v>0</v>
      </c>
      <c r="N201" s="6"/>
    </row>
    <row r="202" spans="1:14" ht="15" x14ac:dyDescent="0.25">
      <c r="A202" s="19" t="s">
        <v>182</v>
      </c>
      <c r="B202" s="19" t="s">
        <v>420</v>
      </c>
      <c r="C202" s="89">
        <v>13258422.846329</v>
      </c>
      <c r="D202" s="20">
        <v>18166893</v>
      </c>
      <c r="E202" s="20">
        <v>1019891</v>
      </c>
      <c r="F202" s="49">
        <v>2351827</v>
      </c>
      <c r="G202" s="50">
        <v>0</v>
      </c>
      <c r="H202" s="41">
        <f t="shared" si="6"/>
        <v>14795175</v>
      </c>
      <c r="I202" s="41">
        <f t="shared" si="7"/>
        <v>295903.5</v>
      </c>
      <c r="J202" s="51">
        <v>19891</v>
      </c>
      <c r="K202" s="44">
        <v>0</v>
      </c>
      <c r="L202" s="47">
        <v>0</v>
      </c>
      <c r="M202" s="46">
        <v>0</v>
      </c>
      <c r="N202" s="6"/>
    </row>
    <row r="203" spans="1:14" ht="15" x14ac:dyDescent="0.25">
      <c r="A203" s="19" t="s">
        <v>242</v>
      </c>
      <c r="B203" s="19" t="s">
        <v>421</v>
      </c>
      <c r="C203" s="89">
        <v>3851429.78</v>
      </c>
      <c r="D203" s="20">
        <v>6244755</v>
      </c>
      <c r="E203" s="20">
        <v>122427</v>
      </c>
      <c r="F203" s="49">
        <v>450000</v>
      </c>
      <c r="G203" s="50">
        <v>0</v>
      </c>
      <c r="H203" s="41">
        <f t="shared" si="6"/>
        <v>5672328</v>
      </c>
      <c r="I203" s="41">
        <f t="shared" si="7"/>
        <v>113446.56</v>
      </c>
      <c r="J203" s="51">
        <v>1446876</v>
      </c>
      <c r="K203" s="44">
        <v>0</v>
      </c>
      <c r="L203" s="47">
        <v>0</v>
      </c>
      <c r="M203" s="46">
        <v>0</v>
      </c>
      <c r="N203" s="6"/>
    </row>
    <row r="204" spans="1:14" ht="15" x14ac:dyDescent="0.25">
      <c r="A204" s="19" t="s">
        <v>183</v>
      </c>
      <c r="B204" s="19" t="s">
        <v>422</v>
      </c>
      <c r="C204" s="89">
        <v>8881712.5487949997</v>
      </c>
      <c r="D204" s="20">
        <v>9871720</v>
      </c>
      <c r="E204" s="20">
        <v>689347</v>
      </c>
      <c r="F204" s="49">
        <v>1167454</v>
      </c>
      <c r="G204" s="50">
        <v>140996</v>
      </c>
      <c r="H204" s="41">
        <f t="shared" si="6"/>
        <v>7873923</v>
      </c>
      <c r="I204" s="41">
        <f t="shared" si="7"/>
        <v>157478.46</v>
      </c>
      <c r="J204" s="51">
        <v>2353667</v>
      </c>
      <c r="K204" s="44">
        <v>0</v>
      </c>
      <c r="L204" s="47">
        <v>0</v>
      </c>
      <c r="M204" s="46">
        <v>0</v>
      </c>
      <c r="N204" s="6"/>
    </row>
    <row r="205" spans="1:14" ht="15" x14ac:dyDescent="0.25">
      <c r="A205" s="19" t="s">
        <v>243</v>
      </c>
      <c r="B205" s="19" t="s">
        <v>423</v>
      </c>
      <c r="C205" s="89">
        <v>5107441.95</v>
      </c>
      <c r="D205" s="20">
        <v>6556791</v>
      </c>
      <c r="E205" s="20">
        <v>176000</v>
      </c>
      <c r="F205" s="49">
        <v>1150800</v>
      </c>
      <c r="G205" s="50">
        <v>0</v>
      </c>
      <c r="H205" s="41">
        <f t="shared" si="6"/>
        <v>5229991</v>
      </c>
      <c r="I205" s="41">
        <f t="shared" si="7"/>
        <v>104599.82</v>
      </c>
      <c r="J205" s="51">
        <v>2027776</v>
      </c>
      <c r="K205" s="44">
        <v>0</v>
      </c>
      <c r="L205" s="47">
        <v>0</v>
      </c>
      <c r="M205" s="46">
        <v>0</v>
      </c>
      <c r="N205" s="6"/>
    </row>
    <row r="206" spans="1:14" ht="15" x14ac:dyDescent="0.25">
      <c r="A206" s="19" t="s">
        <v>184</v>
      </c>
      <c r="B206" s="19" t="s">
        <v>482</v>
      </c>
      <c r="C206" s="89">
        <v>2670807.5743999998</v>
      </c>
      <c r="D206" s="20">
        <v>3762994</v>
      </c>
      <c r="E206" s="20">
        <v>168630</v>
      </c>
      <c r="F206" s="49">
        <v>399000</v>
      </c>
      <c r="G206" s="50">
        <v>0</v>
      </c>
      <c r="H206" s="41">
        <f t="shared" si="6"/>
        <v>3195364</v>
      </c>
      <c r="I206" s="41">
        <f t="shared" si="7"/>
        <v>63907.28</v>
      </c>
      <c r="J206" s="51">
        <v>811933</v>
      </c>
      <c r="K206" s="44">
        <v>0</v>
      </c>
      <c r="L206" s="47">
        <v>0</v>
      </c>
      <c r="M206" s="46">
        <v>0</v>
      </c>
      <c r="N206" s="6"/>
    </row>
    <row r="207" spans="1:14" ht="15" x14ac:dyDescent="0.25">
      <c r="A207" s="19" t="s">
        <v>185</v>
      </c>
      <c r="B207" s="19" t="s">
        <v>424</v>
      </c>
      <c r="C207" s="89">
        <v>16756987.8328536</v>
      </c>
      <c r="D207" s="20">
        <v>19393216</v>
      </c>
      <c r="E207" s="20">
        <v>2200049</v>
      </c>
      <c r="F207" s="49">
        <v>2586393</v>
      </c>
      <c r="G207" s="50">
        <v>254302</v>
      </c>
      <c r="H207" s="41">
        <f t="shared" si="6"/>
        <v>14352472</v>
      </c>
      <c r="I207" s="41">
        <f t="shared" si="7"/>
        <v>287049.44</v>
      </c>
      <c r="J207" s="51">
        <v>6070411</v>
      </c>
      <c r="K207" s="44">
        <v>87785.867020999998</v>
      </c>
      <c r="L207" s="47">
        <v>276465.24</v>
      </c>
      <c r="M207" s="44">
        <v>124194.24000000001</v>
      </c>
      <c r="N207" s="6"/>
    </row>
    <row r="208" spans="1:14" ht="15" x14ac:dyDescent="0.25">
      <c r="A208" s="19" t="s">
        <v>186</v>
      </c>
      <c r="B208" s="19" t="s">
        <v>425</v>
      </c>
      <c r="C208" s="89">
        <v>2429054.36</v>
      </c>
      <c r="D208" s="20">
        <v>4209697</v>
      </c>
      <c r="E208" s="20">
        <v>214459</v>
      </c>
      <c r="F208" s="49">
        <v>564788</v>
      </c>
      <c r="G208" s="50">
        <v>23642</v>
      </c>
      <c r="H208" s="41">
        <f t="shared" si="6"/>
        <v>3406808</v>
      </c>
      <c r="I208" s="41">
        <f t="shared" si="7"/>
        <v>68136.160000000003</v>
      </c>
      <c r="J208" s="51">
        <v>47572</v>
      </c>
      <c r="K208" s="44">
        <v>0</v>
      </c>
      <c r="L208" s="47">
        <v>0</v>
      </c>
      <c r="M208" s="46">
        <v>0</v>
      </c>
      <c r="N208" s="6"/>
    </row>
    <row r="209" spans="1:14" ht="15" x14ac:dyDescent="0.25">
      <c r="A209" s="19" t="s">
        <v>187</v>
      </c>
      <c r="B209" s="19" t="s">
        <v>426</v>
      </c>
      <c r="C209" s="89">
        <v>3106132.6262429999</v>
      </c>
      <c r="D209" s="20">
        <v>4158355</v>
      </c>
      <c r="E209" s="20">
        <v>170230</v>
      </c>
      <c r="F209" s="49">
        <v>849020</v>
      </c>
      <c r="G209" s="50">
        <v>34480</v>
      </c>
      <c r="H209" s="41">
        <f t="shared" si="6"/>
        <v>3104625</v>
      </c>
      <c r="I209" s="41">
        <f t="shared" si="7"/>
        <v>62092.5</v>
      </c>
      <c r="J209" s="51">
        <v>76415</v>
      </c>
      <c r="K209" s="44">
        <v>0</v>
      </c>
      <c r="L209" s="47">
        <v>0</v>
      </c>
      <c r="M209" s="46">
        <v>0</v>
      </c>
      <c r="N209" s="6"/>
    </row>
    <row r="210" spans="1:14" ht="15" x14ac:dyDescent="0.25">
      <c r="A210" s="19" t="s">
        <v>188</v>
      </c>
      <c r="B210" s="19" t="s">
        <v>189</v>
      </c>
      <c r="C210" s="89">
        <v>5616014.7505790005</v>
      </c>
      <c r="D210" s="20">
        <v>6910540</v>
      </c>
      <c r="E210" s="20">
        <v>186400</v>
      </c>
      <c r="F210" s="49">
        <v>611702</v>
      </c>
      <c r="G210" s="50">
        <v>51370</v>
      </c>
      <c r="H210" s="41">
        <f t="shared" si="6"/>
        <v>6061068</v>
      </c>
      <c r="I210" s="41">
        <f t="shared" si="7"/>
        <v>121221.36</v>
      </c>
      <c r="J210" s="51">
        <v>1447273</v>
      </c>
      <c r="K210" s="44">
        <v>0</v>
      </c>
      <c r="L210" s="47">
        <v>0</v>
      </c>
      <c r="M210" s="46">
        <v>0</v>
      </c>
      <c r="N210" s="6"/>
    </row>
    <row r="211" spans="1:14" ht="15" x14ac:dyDescent="0.25">
      <c r="A211" s="19" t="s">
        <v>190</v>
      </c>
      <c r="B211" s="19" t="s">
        <v>427</v>
      </c>
      <c r="C211" s="89">
        <v>85774074.438073799</v>
      </c>
      <c r="D211" s="20">
        <v>95326500</v>
      </c>
      <c r="E211" s="20">
        <v>3070670</v>
      </c>
      <c r="F211" s="49">
        <v>15858499</v>
      </c>
      <c r="G211" s="50">
        <v>0</v>
      </c>
      <c r="H211" s="41">
        <f t="shared" si="6"/>
        <v>76397331</v>
      </c>
      <c r="I211" s="41">
        <f t="shared" si="7"/>
        <v>1527946.62</v>
      </c>
      <c r="J211" s="51">
        <v>31016194</v>
      </c>
      <c r="K211" s="44">
        <v>0</v>
      </c>
      <c r="L211" s="47">
        <v>0</v>
      </c>
      <c r="M211" s="46">
        <v>0</v>
      </c>
      <c r="N211" s="6"/>
    </row>
    <row r="212" spans="1:14" ht="15" x14ac:dyDescent="0.25">
      <c r="A212" s="19" t="s">
        <v>191</v>
      </c>
      <c r="B212" s="19" t="s">
        <v>192</v>
      </c>
      <c r="C212" s="89">
        <v>86670269.963592693</v>
      </c>
      <c r="D212" s="20">
        <v>109623220</v>
      </c>
      <c r="E212" s="20">
        <v>3990966</v>
      </c>
      <c r="F212" s="49">
        <v>13186619</v>
      </c>
      <c r="G212" s="50">
        <v>0</v>
      </c>
      <c r="H212" s="41">
        <f t="shared" si="6"/>
        <v>92445635</v>
      </c>
      <c r="I212" s="41">
        <f t="shared" si="7"/>
        <v>1848912.7</v>
      </c>
      <c r="J212" s="51">
        <v>4393043</v>
      </c>
      <c r="K212" s="44">
        <v>784290.47614000004</v>
      </c>
      <c r="L212" s="47">
        <v>283114.63</v>
      </c>
      <c r="M212" s="44">
        <v>1106823.71</v>
      </c>
      <c r="N212" s="6"/>
    </row>
    <row r="213" spans="1:14" ht="15" x14ac:dyDescent="0.25">
      <c r="A213" s="19" t="s">
        <v>193</v>
      </c>
      <c r="B213" s="19" t="s">
        <v>428</v>
      </c>
      <c r="C213" s="89">
        <v>28839013.2546831</v>
      </c>
      <c r="D213" s="20">
        <v>30280672</v>
      </c>
      <c r="E213" s="20">
        <v>830661</v>
      </c>
      <c r="F213" s="49">
        <v>4717074</v>
      </c>
      <c r="G213" s="50">
        <v>275312</v>
      </c>
      <c r="H213" s="41">
        <f t="shared" si="6"/>
        <v>24457625</v>
      </c>
      <c r="I213" s="41">
        <f t="shared" si="7"/>
        <v>489152.5</v>
      </c>
      <c r="J213" s="51">
        <v>9560294</v>
      </c>
      <c r="K213" s="44">
        <v>649296.88968699996</v>
      </c>
      <c r="L213" s="47">
        <v>406840.84</v>
      </c>
      <c r="M213" s="44">
        <v>675627.12</v>
      </c>
      <c r="N213" s="6"/>
    </row>
    <row r="214" spans="1:14" ht="15" x14ac:dyDescent="0.25">
      <c r="A214" s="19" t="s">
        <v>194</v>
      </c>
      <c r="B214" s="19" t="s">
        <v>429</v>
      </c>
      <c r="C214" s="89">
        <v>11706833.85</v>
      </c>
      <c r="D214" s="20">
        <v>13300000</v>
      </c>
      <c r="E214" s="20">
        <v>344000</v>
      </c>
      <c r="F214" s="49">
        <v>2149592</v>
      </c>
      <c r="G214" s="50">
        <v>355242</v>
      </c>
      <c r="H214" s="41">
        <f t="shared" si="6"/>
        <v>10451166</v>
      </c>
      <c r="I214" s="41">
        <f t="shared" si="7"/>
        <v>209023.32</v>
      </c>
      <c r="J214" s="51">
        <v>3769679</v>
      </c>
      <c r="K214" s="44">
        <v>0</v>
      </c>
      <c r="L214" s="47">
        <v>0</v>
      </c>
      <c r="M214" s="46">
        <v>0</v>
      </c>
      <c r="N214" s="6"/>
    </row>
    <row r="215" spans="1:14" ht="15" x14ac:dyDescent="0.25">
      <c r="A215" s="19" t="s">
        <v>195</v>
      </c>
      <c r="B215" s="19" t="s">
        <v>430</v>
      </c>
      <c r="C215" s="89">
        <v>8533034.8022489995</v>
      </c>
      <c r="D215" s="20">
        <v>11650217</v>
      </c>
      <c r="E215" s="20">
        <v>105000</v>
      </c>
      <c r="F215" s="49">
        <v>1125403</v>
      </c>
      <c r="G215" s="50">
        <v>0</v>
      </c>
      <c r="H215" s="41">
        <f t="shared" si="6"/>
        <v>10419814</v>
      </c>
      <c r="I215" s="41">
        <f t="shared" si="7"/>
        <v>208396.28</v>
      </c>
      <c r="J215" s="51">
        <v>108566</v>
      </c>
      <c r="K215" s="44">
        <v>0</v>
      </c>
      <c r="L215" s="47">
        <v>0</v>
      </c>
      <c r="M215" s="46">
        <v>0</v>
      </c>
      <c r="N215" s="6"/>
    </row>
    <row r="216" spans="1:14" ht="15" x14ac:dyDescent="0.25">
      <c r="A216" s="19" t="s">
        <v>196</v>
      </c>
      <c r="B216" s="19" t="s">
        <v>431</v>
      </c>
      <c r="C216" s="89">
        <v>4776847.0204680003</v>
      </c>
      <c r="D216" s="20">
        <v>5859320</v>
      </c>
      <c r="E216" s="20">
        <v>230000</v>
      </c>
      <c r="F216" s="49">
        <v>802635</v>
      </c>
      <c r="G216" s="50">
        <v>40984</v>
      </c>
      <c r="H216" s="41">
        <f t="shared" si="6"/>
        <v>4785701</v>
      </c>
      <c r="I216" s="41">
        <f t="shared" si="7"/>
        <v>95714.02</v>
      </c>
      <c r="J216" s="51">
        <v>1105271</v>
      </c>
      <c r="K216" s="44">
        <v>0</v>
      </c>
      <c r="L216" s="47">
        <v>0</v>
      </c>
      <c r="M216" s="46">
        <v>0</v>
      </c>
      <c r="N216" s="6"/>
    </row>
    <row r="217" spans="1:14" ht="15" x14ac:dyDescent="0.25">
      <c r="A217" s="19" t="s">
        <v>197</v>
      </c>
      <c r="B217" s="19" t="s">
        <v>432</v>
      </c>
      <c r="C217" s="89">
        <v>9530011.0976</v>
      </c>
      <c r="D217" s="20">
        <v>11939316</v>
      </c>
      <c r="E217" s="20">
        <v>1130000</v>
      </c>
      <c r="F217" s="49">
        <v>1400000</v>
      </c>
      <c r="G217" s="50">
        <v>0</v>
      </c>
      <c r="H217" s="41">
        <f t="shared" si="6"/>
        <v>9409316</v>
      </c>
      <c r="I217" s="41">
        <f t="shared" si="7"/>
        <v>188186.32</v>
      </c>
      <c r="J217" s="51">
        <v>599064</v>
      </c>
      <c r="K217" s="44">
        <v>0</v>
      </c>
      <c r="L217" s="47">
        <v>0</v>
      </c>
      <c r="M217" s="46">
        <v>0</v>
      </c>
      <c r="N217" s="6"/>
    </row>
    <row r="218" spans="1:14" ht="15" x14ac:dyDescent="0.25">
      <c r="A218" s="19" t="s">
        <v>198</v>
      </c>
      <c r="B218" s="19" t="s">
        <v>433</v>
      </c>
      <c r="C218" s="89">
        <v>2625148.8646959998</v>
      </c>
      <c r="D218" s="20">
        <v>3445269</v>
      </c>
      <c r="E218" s="20">
        <v>370119</v>
      </c>
      <c r="F218" s="49">
        <v>300000</v>
      </c>
      <c r="G218" s="50">
        <v>40345</v>
      </c>
      <c r="H218" s="41">
        <f t="shared" si="6"/>
        <v>2734805</v>
      </c>
      <c r="I218" s="41">
        <f t="shared" si="7"/>
        <v>54696.1</v>
      </c>
      <c r="J218" s="51">
        <v>0</v>
      </c>
      <c r="K218" s="44">
        <v>0</v>
      </c>
      <c r="L218" s="47">
        <v>0</v>
      </c>
      <c r="M218" s="46">
        <v>0</v>
      </c>
      <c r="N218" s="6"/>
    </row>
    <row r="219" spans="1:14" ht="15" x14ac:dyDescent="0.25">
      <c r="A219" s="19" t="s">
        <v>199</v>
      </c>
      <c r="B219" s="19" t="s">
        <v>434</v>
      </c>
      <c r="C219" s="89">
        <v>2549518.2455870002</v>
      </c>
      <c r="D219" s="20">
        <v>3500454</v>
      </c>
      <c r="E219" s="20">
        <v>434500</v>
      </c>
      <c r="F219" s="49">
        <v>427658</v>
      </c>
      <c r="G219" s="50">
        <v>24185</v>
      </c>
      <c r="H219" s="41">
        <f t="shared" si="6"/>
        <v>2614111</v>
      </c>
      <c r="I219" s="41">
        <f t="shared" si="7"/>
        <v>52282.22</v>
      </c>
      <c r="J219" s="51">
        <v>0</v>
      </c>
      <c r="K219" s="44">
        <v>0</v>
      </c>
      <c r="L219" s="47">
        <v>0</v>
      </c>
      <c r="M219" s="46">
        <v>0</v>
      </c>
      <c r="N219" s="6"/>
    </row>
    <row r="220" spans="1:14" ht="15" x14ac:dyDescent="0.25">
      <c r="A220" s="19" t="s">
        <v>200</v>
      </c>
      <c r="B220" s="19" t="s">
        <v>435</v>
      </c>
      <c r="C220" s="89">
        <v>2744314.0194839998</v>
      </c>
      <c r="D220" s="20">
        <v>3382670</v>
      </c>
      <c r="E220" s="20">
        <v>735990</v>
      </c>
      <c r="F220" s="49">
        <v>342240</v>
      </c>
      <c r="G220" s="50">
        <v>0</v>
      </c>
      <c r="H220" s="41">
        <f t="shared" si="6"/>
        <v>2304440</v>
      </c>
      <c r="I220" s="41">
        <f t="shared" si="7"/>
        <v>46088.800000000003</v>
      </c>
      <c r="J220" s="51">
        <v>1131895</v>
      </c>
      <c r="K220" s="44">
        <v>0</v>
      </c>
      <c r="L220" s="47">
        <v>0</v>
      </c>
      <c r="M220" s="46">
        <v>0</v>
      </c>
      <c r="N220" s="6"/>
    </row>
    <row r="221" spans="1:14" ht="15" x14ac:dyDescent="0.25">
      <c r="A221" s="19" t="s">
        <v>201</v>
      </c>
      <c r="B221" s="19" t="s">
        <v>436</v>
      </c>
      <c r="C221" s="89">
        <v>4585437.4736670004</v>
      </c>
      <c r="D221" s="20">
        <v>5740479</v>
      </c>
      <c r="E221" s="20">
        <v>316297</v>
      </c>
      <c r="F221" s="49">
        <v>629417</v>
      </c>
      <c r="G221" s="50">
        <v>51866</v>
      </c>
      <c r="H221" s="41">
        <f t="shared" si="6"/>
        <v>4742899</v>
      </c>
      <c r="I221" s="41">
        <f t="shared" si="7"/>
        <v>94857.98</v>
      </c>
      <c r="J221" s="51">
        <v>1276220</v>
      </c>
      <c r="K221" s="44">
        <v>0</v>
      </c>
      <c r="L221" s="47">
        <v>0</v>
      </c>
      <c r="M221" s="46">
        <v>0</v>
      </c>
      <c r="N221" s="6"/>
    </row>
    <row r="222" spans="1:14" ht="15" x14ac:dyDescent="0.25">
      <c r="A222" s="19" t="s">
        <v>202</v>
      </c>
      <c r="B222" s="19" t="s">
        <v>437</v>
      </c>
      <c r="C222" s="89">
        <v>17642869.449999999</v>
      </c>
      <c r="D222" s="20">
        <v>22285000</v>
      </c>
      <c r="E222" s="20">
        <v>500000</v>
      </c>
      <c r="F222" s="49">
        <v>2400000</v>
      </c>
      <c r="G222" s="50">
        <v>0</v>
      </c>
      <c r="H222" s="41">
        <f t="shared" si="6"/>
        <v>19385000</v>
      </c>
      <c r="I222" s="41">
        <f t="shared" si="7"/>
        <v>387700</v>
      </c>
      <c r="J222" s="51">
        <v>2367551</v>
      </c>
      <c r="K222" s="44">
        <v>0</v>
      </c>
      <c r="L222" s="47">
        <v>0</v>
      </c>
      <c r="M222" s="46">
        <v>0</v>
      </c>
      <c r="N222" s="6"/>
    </row>
    <row r="223" spans="1:14" ht="15" x14ac:dyDescent="0.25">
      <c r="A223" s="19" t="s">
        <v>203</v>
      </c>
      <c r="B223" s="19" t="s">
        <v>438</v>
      </c>
      <c r="C223" s="89">
        <v>6552151.6408829996</v>
      </c>
      <c r="D223" s="20">
        <v>8231046</v>
      </c>
      <c r="E223" s="20">
        <v>497830</v>
      </c>
      <c r="F223" s="49">
        <v>635593</v>
      </c>
      <c r="G223" s="50">
        <v>80931</v>
      </c>
      <c r="H223" s="41">
        <f t="shared" si="6"/>
        <v>7016692</v>
      </c>
      <c r="I223" s="41">
        <f t="shared" si="7"/>
        <v>140333.84</v>
      </c>
      <c r="J223" s="51">
        <v>41777</v>
      </c>
      <c r="K223" s="44">
        <v>0</v>
      </c>
      <c r="L223" s="47">
        <v>0</v>
      </c>
      <c r="M223" s="46">
        <v>0</v>
      </c>
      <c r="N223" s="6"/>
    </row>
    <row r="224" spans="1:14" ht="15" x14ac:dyDescent="0.25">
      <c r="A224" s="19" t="s">
        <v>204</v>
      </c>
      <c r="B224" s="19" t="s">
        <v>439</v>
      </c>
      <c r="C224" s="89">
        <v>26821906.580591399</v>
      </c>
      <c r="D224" s="20">
        <v>32798201</v>
      </c>
      <c r="E224" s="20">
        <v>3264200</v>
      </c>
      <c r="F224" s="49">
        <v>3743792</v>
      </c>
      <c r="G224" s="50">
        <v>317593</v>
      </c>
      <c r="H224" s="41">
        <f t="shared" si="6"/>
        <v>25472616</v>
      </c>
      <c r="I224" s="41">
        <f t="shared" si="7"/>
        <v>509452.32</v>
      </c>
      <c r="J224" s="51">
        <v>5951497</v>
      </c>
      <c r="K224" s="44">
        <v>306309.64928000001</v>
      </c>
      <c r="L224" s="47">
        <v>0</v>
      </c>
      <c r="M224" s="46">
        <v>0</v>
      </c>
      <c r="N224" s="6"/>
    </row>
    <row r="225" spans="1:14" ht="15" x14ac:dyDescent="0.25">
      <c r="A225" s="19" t="s">
        <v>205</v>
      </c>
      <c r="B225" s="19" t="s">
        <v>440</v>
      </c>
      <c r="C225" s="89">
        <v>7003468.1358580003</v>
      </c>
      <c r="D225" s="20">
        <v>9019920</v>
      </c>
      <c r="E225" s="20">
        <v>257691</v>
      </c>
      <c r="F225" s="49">
        <v>685519</v>
      </c>
      <c r="G225" s="50">
        <v>28920</v>
      </c>
      <c r="H225" s="41">
        <f t="shared" si="6"/>
        <v>8047790</v>
      </c>
      <c r="I225" s="41">
        <f t="shared" si="7"/>
        <v>160955.80000000002</v>
      </c>
      <c r="J225" s="51">
        <v>540759</v>
      </c>
      <c r="K225" s="44">
        <v>0</v>
      </c>
      <c r="L225" s="47">
        <v>0</v>
      </c>
      <c r="M225" s="46">
        <v>0</v>
      </c>
      <c r="N225" s="6"/>
    </row>
    <row r="226" spans="1:14" ht="15" x14ac:dyDescent="0.25">
      <c r="A226" s="19" t="s">
        <v>206</v>
      </c>
      <c r="B226" s="19" t="s">
        <v>441</v>
      </c>
      <c r="C226" s="89">
        <v>12911019.536851499</v>
      </c>
      <c r="D226" s="20">
        <v>18029764</v>
      </c>
      <c r="E226" s="20">
        <v>1175000</v>
      </c>
      <c r="F226" s="49">
        <v>2440785</v>
      </c>
      <c r="G226" s="50">
        <v>132250</v>
      </c>
      <c r="H226" s="41">
        <f t="shared" si="6"/>
        <v>14281729</v>
      </c>
      <c r="I226" s="41">
        <f t="shared" si="7"/>
        <v>285634.58</v>
      </c>
      <c r="J226" s="51">
        <v>1997623</v>
      </c>
      <c r="K226" s="44">
        <v>0</v>
      </c>
      <c r="L226" s="47">
        <v>0</v>
      </c>
      <c r="M226" s="46">
        <v>0</v>
      </c>
      <c r="N226" s="6"/>
    </row>
    <row r="227" spans="1:14" ht="15" x14ac:dyDescent="0.25">
      <c r="A227" s="19" t="s">
        <v>207</v>
      </c>
      <c r="B227" s="19" t="s">
        <v>442</v>
      </c>
      <c r="C227" s="89">
        <v>4825644.8899999997</v>
      </c>
      <c r="D227" s="20">
        <v>7390825</v>
      </c>
      <c r="E227" s="20">
        <v>537714</v>
      </c>
      <c r="F227" s="49">
        <v>1391000</v>
      </c>
      <c r="G227" s="50">
        <v>82135</v>
      </c>
      <c r="H227" s="41">
        <f t="shared" si="6"/>
        <v>5379976</v>
      </c>
      <c r="I227" s="41">
        <f t="shared" si="7"/>
        <v>107599.52</v>
      </c>
      <c r="J227" s="51">
        <v>5</v>
      </c>
      <c r="K227" s="44">
        <v>0</v>
      </c>
      <c r="L227" s="47">
        <v>0</v>
      </c>
      <c r="M227" s="46">
        <v>0</v>
      </c>
      <c r="N227" s="6"/>
    </row>
    <row r="228" spans="1:14" ht="15" x14ac:dyDescent="0.25">
      <c r="A228" s="19" t="s">
        <v>208</v>
      </c>
      <c r="B228" s="19" t="s">
        <v>443</v>
      </c>
      <c r="C228" s="89">
        <v>2219846.37</v>
      </c>
      <c r="D228" s="20">
        <v>2337324</v>
      </c>
      <c r="E228" s="20">
        <v>122300</v>
      </c>
      <c r="F228" s="49">
        <v>350000</v>
      </c>
      <c r="G228" s="50">
        <v>18052</v>
      </c>
      <c r="H228" s="41">
        <f t="shared" si="6"/>
        <v>1846972</v>
      </c>
      <c r="I228" s="41">
        <f t="shared" si="7"/>
        <v>36939.440000000002</v>
      </c>
      <c r="J228" s="51">
        <v>1930536</v>
      </c>
      <c r="K228" s="44">
        <v>0</v>
      </c>
      <c r="L228" s="47">
        <v>0</v>
      </c>
      <c r="M228" s="46">
        <v>0</v>
      </c>
      <c r="N228" s="6"/>
    </row>
    <row r="229" spans="1:14" ht="15" x14ac:dyDescent="0.25">
      <c r="A229" s="19" t="s">
        <v>444</v>
      </c>
      <c r="B229" s="19" t="s">
        <v>483</v>
      </c>
      <c r="C229" s="89">
        <v>8137785.9699999997</v>
      </c>
      <c r="D229" s="20">
        <v>10611371</v>
      </c>
      <c r="E229" s="20">
        <v>1073500</v>
      </c>
      <c r="F229" s="49">
        <v>1350000</v>
      </c>
      <c r="G229" s="50">
        <v>100450</v>
      </c>
      <c r="H229" s="41">
        <f t="shared" si="6"/>
        <v>8087421</v>
      </c>
      <c r="I229" s="41">
        <f t="shared" si="7"/>
        <v>161748.42000000001</v>
      </c>
      <c r="J229" s="51">
        <v>5812131</v>
      </c>
      <c r="K229" s="44">
        <v>0</v>
      </c>
      <c r="L229" s="47">
        <v>0</v>
      </c>
      <c r="M229" s="46">
        <v>0</v>
      </c>
      <c r="N229" s="6"/>
    </row>
    <row r="230" spans="1:14" ht="15" x14ac:dyDescent="0.25">
      <c r="A230" s="103" t="s">
        <v>209</v>
      </c>
      <c r="B230" s="103" t="s">
        <v>445</v>
      </c>
      <c r="C230" s="104">
        <v>3495789.73539</v>
      </c>
      <c r="D230" s="105">
        <v>5631120</v>
      </c>
      <c r="E230" s="105">
        <v>296468</v>
      </c>
      <c r="F230" s="106">
        <v>418765</v>
      </c>
      <c r="G230" s="107">
        <v>22010</v>
      </c>
      <c r="H230" s="108">
        <f t="shared" si="6"/>
        <v>4893877</v>
      </c>
      <c r="I230" s="108">
        <f t="shared" si="7"/>
        <v>97877.540000000008</v>
      </c>
      <c r="J230" s="108">
        <v>13701</v>
      </c>
      <c r="K230" s="109">
        <v>0</v>
      </c>
      <c r="L230" s="110">
        <v>0</v>
      </c>
      <c r="M230" s="46">
        <v>0</v>
      </c>
      <c r="N230" s="6"/>
    </row>
    <row r="231" spans="1:14" ht="15" x14ac:dyDescent="0.25">
      <c r="A231" s="19" t="s">
        <v>210</v>
      </c>
      <c r="B231" s="19" t="s">
        <v>446</v>
      </c>
      <c r="C231" s="89">
        <v>2061597.213587</v>
      </c>
      <c r="D231" s="20">
        <v>2561305</v>
      </c>
      <c r="E231" s="20">
        <v>175824</v>
      </c>
      <c r="F231" s="49">
        <v>210905</v>
      </c>
      <c r="G231" s="50">
        <v>1828</v>
      </c>
      <c r="H231" s="41">
        <f t="shared" si="6"/>
        <v>2172748</v>
      </c>
      <c r="I231" s="41">
        <f t="shared" si="7"/>
        <v>43454.96</v>
      </c>
      <c r="J231" s="51">
        <v>143879</v>
      </c>
      <c r="K231" s="44">
        <v>0</v>
      </c>
      <c r="L231" s="47">
        <v>0</v>
      </c>
      <c r="M231" s="46">
        <v>0</v>
      </c>
      <c r="N231" s="6"/>
    </row>
    <row r="232" spans="1:14" ht="15" x14ac:dyDescent="0.25">
      <c r="A232" s="19" t="s">
        <v>211</v>
      </c>
      <c r="B232" s="19" t="s">
        <v>484</v>
      </c>
      <c r="C232" s="89">
        <v>1614485.2657359999</v>
      </c>
      <c r="D232" s="20">
        <v>2593798</v>
      </c>
      <c r="E232" s="20">
        <v>85653</v>
      </c>
      <c r="F232" s="49">
        <v>174205</v>
      </c>
      <c r="G232" s="50">
        <v>0</v>
      </c>
      <c r="H232" s="41">
        <f t="shared" si="6"/>
        <v>2333940</v>
      </c>
      <c r="I232" s="41">
        <f t="shared" si="7"/>
        <v>46678.8</v>
      </c>
      <c r="J232" s="51">
        <v>744910</v>
      </c>
      <c r="K232" s="44">
        <v>0</v>
      </c>
      <c r="L232" s="47">
        <v>0</v>
      </c>
      <c r="M232" s="46">
        <v>0</v>
      </c>
      <c r="N232" s="6"/>
    </row>
    <row r="233" spans="1:14" ht="15" x14ac:dyDescent="0.25">
      <c r="A233" s="103" t="s">
        <v>212</v>
      </c>
      <c r="B233" s="103" t="s">
        <v>447</v>
      </c>
      <c r="C233" s="104">
        <v>4975591.92</v>
      </c>
      <c r="D233" s="105">
        <v>6312365</v>
      </c>
      <c r="E233" s="105">
        <v>232975</v>
      </c>
      <c r="F233" s="106">
        <v>1045300</v>
      </c>
      <c r="G233" s="107">
        <v>45623</v>
      </c>
      <c r="H233" s="108">
        <f t="shared" si="6"/>
        <v>4988467</v>
      </c>
      <c r="I233" s="108">
        <f t="shared" si="7"/>
        <v>99769.34</v>
      </c>
      <c r="J233" s="108">
        <v>644657</v>
      </c>
      <c r="K233" s="109">
        <v>0</v>
      </c>
      <c r="L233" s="110">
        <v>0</v>
      </c>
      <c r="M233" s="46">
        <v>0</v>
      </c>
      <c r="N233" s="6"/>
    </row>
    <row r="234" spans="1:14" ht="15" x14ac:dyDescent="0.25">
      <c r="A234" s="19" t="s">
        <v>213</v>
      </c>
      <c r="B234" s="19" t="s">
        <v>448</v>
      </c>
      <c r="C234" s="89">
        <v>2803340.1228049998</v>
      </c>
      <c r="D234" s="20">
        <v>3646023</v>
      </c>
      <c r="E234" s="20">
        <v>170000</v>
      </c>
      <c r="F234" s="49">
        <v>308183</v>
      </c>
      <c r="G234" s="50">
        <v>22202</v>
      </c>
      <c r="H234" s="41">
        <f t="shared" si="6"/>
        <v>3145638</v>
      </c>
      <c r="I234" s="41">
        <f t="shared" si="7"/>
        <v>62912.76</v>
      </c>
      <c r="J234" s="51">
        <v>109</v>
      </c>
      <c r="K234" s="44">
        <v>0</v>
      </c>
      <c r="L234" s="47">
        <v>0</v>
      </c>
      <c r="M234" s="46">
        <v>0</v>
      </c>
      <c r="N234" s="6"/>
    </row>
    <row r="235" spans="1:14" ht="15" x14ac:dyDescent="0.25">
      <c r="A235" s="19" t="s">
        <v>241</v>
      </c>
      <c r="B235" s="19" t="s">
        <v>449</v>
      </c>
      <c r="C235" s="89">
        <v>4470994.0084380005</v>
      </c>
      <c r="D235" s="20">
        <v>6324303</v>
      </c>
      <c r="E235" s="20">
        <v>157464</v>
      </c>
      <c r="F235" s="49">
        <v>794179</v>
      </c>
      <c r="G235" s="50">
        <v>0</v>
      </c>
      <c r="H235" s="41">
        <f t="shared" si="6"/>
        <v>5372660</v>
      </c>
      <c r="I235" s="41">
        <f t="shared" si="7"/>
        <v>107453.2</v>
      </c>
      <c r="J235" s="51">
        <v>21243</v>
      </c>
      <c r="K235" s="44">
        <v>0</v>
      </c>
      <c r="L235" s="47">
        <v>0</v>
      </c>
      <c r="M235" s="46">
        <v>0</v>
      </c>
      <c r="N235" s="6"/>
    </row>
    <row r="236" spans="1:14" ht="15" x14ac:dyDescent="0.25">
      <c r="A236" s="19" t="s">
        <v>214</v>
      </c>
      <c r="B236" s="19" t="s">
        <v>450</v>
      </c>
      <c r="C236" s="89">
        <v>2558880.0099999998</v>
      </c>
      <c r="D236" s="20">
        <v>3793215</v>
      </c>
      <c r="E236" s="20">
        <v>182293</v>
      </c>
      <c r="F236" s="49">
        <v>403100</v>
      </c>
      <c r="G236" s="50">
        <v>34824</v>
      </c>
      <c r="H236" s="41">
        <f t="shared" si="6"/>
        <v>3172998</v>
      </c>
      <c r="I236" s="41">
        <f t="shared" si="7"/>
        <v>63459.96</v>
      </c>
      <c r="J236" s="51">
        <v>0</v>
      </c>
      <c r="K236" s="44">
        <v>0</v>
      </c>
      <c r="L236" s="47">
        <v>0</v>
      </c>
      <c r="M236" s="46">
        <v>0</v>
      </c>
      <c r="N236" s="6"/>
    </row>
    <row r="237" spans="1:14" ht="15" x14ac:dyDescent="0.25">
      <c r="A237" s="19" t="s">
        <v>215</v>
      </c>
      <c r="B237" s="19" t="s">
        <v>485</v>
      </c>
      <c r="C237" s="89">
        <v>1777252.9846020001</v>
      </c>
      <c r="D237" s="20">
        <v>3474499</v>
      </c>
      <c r="E237" s="20">
        <v>140500</v>
      </c>
      <c r="F237" s="49">
        <v>135327</v>
      </c>
      <c r="G237" s="50">
        <v>14122</v>
      </c>
      <c r="H237" s="41">
        <f t="shared" si="6"/>
        <v>3184550</v>
      </c>
      <c r="I237" s="41">
        <f t="shared" si="7"/>
        <v>63691</v>
      </c>
      <c r="J237" s="51">
        <v>56395</v>
      </c>
      <c r="K237" s="44">
        <v>0</v>
      </c>
      <c r="L237" s="47">
        <v>0</v>
      </c>
      <c r="M237" s="46">
        <v>0</v>
      </c>
      <c r="N237" s="6"/>
    </row>
    <row r="238" spans="1:14" ht="15" x14ac:dyDescent="0.25">
      <c r="A238" s="19" t="s">
        <v>216</v>
      </c>
      <c r="B238" s="19" t="s">
        <v>451</v>
      </c>
      <c r="C238" s="89">
        <v>3919194.0704000001</v>
      </c>
      <c r="D238" s="20">
        <v>5157330</v>
      </c>
      <c r="E238" s="20">
        <v>189136</v>
      </c>
      <c r="F238" s="49">
        <v>624537</v>
      </c>
      <c r="G238" s="50">
        <v>32969</v>
      </c>
      <c r="H238" s="41">
        <f t="shared" si="6"/>
        <v>4310688</v>
      </c>
      <c r="I238" s="41">
        <f t="shared" si="7"/>
        <v>86213.759999999995</v>
      </c>
      <c r="J238" s="51">
        <v>0</v>
      </c>
      <c r="K238" s="44">
        <v>0</v>
      </c>
      <c r="L238" s="47">
        <v>0</v>
      </c>
      <c r="M238" s="46">
        <v>0</v>
      </c>
      <c r="N238" s="6"/>
    </row>
    <row r="239" spans="1:14" ht="15" x14ac:dyDescent="0.25">
      <c r="A239" s="19" t="s">
        <v>217</v>
      </c>
      <c r="B239" s="19" t="s">
        <v>452</v>
      </c>
      <c r="C239" s="89">
        <v>3790493.6191179999</v>
      </c>
      <c r="D239" s="20">
        <v>6576501</v>
      </c>
      <c r="E239" s="20">
        <v>1772749</v>
      </c>
      <c r="F239" s="49">
        <v>1040678</v>
      </c>
      <c r="G239" s="50">
        <v>45193</v>
      </c>
      <c r="H239" s="41">
        <f t="shared" si="6"/>
        <v>3717881</v>
      </c>
      <c r="I239" s="41">
        <f t="shared" si="7"/>
        <v>74357.62</v>
      </c>
      <c r="J239" s="51">
        <v>24863</v>
      </c>
      <c r="K239" s="44">
        <v>0</v>
      </c>
      <c r="L239" s="47">
        <v>0</v>
      </c>
      <c r="M239" s="46">
        <v>0</v>
      </c>
      <c r="N239" s="6"/>
    </row>
    <row r="240" spans="1:14" ht="15" x14ac:dyDescent="0.25">
      <c r="A240" s="19" t="s">
        <v>218</v>
      </c>
      <c r="B240" s="19" t="s">
        <v>453</v>
      </c>
      <c r="C240" s="89">
        <v>5084680.7238729997</v>
      </c>
      <c r="D240" s="20">
        <v>7350000</v>
      </c>
      <c r="E240" s="20">
        <v>1226596</v>
      </c>
      <c r="F240" s="49">
        <v>1352000</v>
      </c>
      <c r="G240" s="50">
        <v>62600</v>
      </c>
      <c r="H240" s="41">
        <f t="shared" si="6"/>
        <v>4708804</v>
      </c>
      <c r="I240" s="41">
        <f t="shared" si="7"/>
        <v>94176.08</v>
      </c>
      <c r="J240" s="51">
        <v>1922</v>
      </c>
      <c r="K240" s="44">
        <v>0</v>
      </c>
      <c r="L240" s="47">
        <v>0</v>
      </c>
      <c r="M240" s="46">
        <v>0</v>
      </c>
      <c r="N240" s="6"/>
    </row>
    <row r="241" spans="1:14" ht="15" x14ac:dyDescent="0.25">
      <c r="A241" s="19" t="s">
        <v>219</v>
      </c>
      <c r="B241" s="19" t="s">
        <v>454</v>
      </c>
      <c r="C241" s="89">
        <v>6540579.5159719996</v>
      </c>
      <c r="D241" s="20">
        <v>9945921</v>
      </c>
      <c r="E241" s="20">
        <v>1682708</v>
      </c>
      <c r="F241" s="49">
        <v>2600000</v>
      </c>
      <c r="G241" s="50">
        <v>0</v>
      </c>
      <c r="H241" s="41">
        <f t="shared" si="6"/>
        <v>5663213</v>
      </c>
      <c r="I241" s="41">
        <f t="shared" si="7"/>
        <v>113264.26000000001</v>
      </c>
      <c r="J241" s="51">
        <v>0</v>
      </c>
      <c r="K241" s="44">
        <v>0</v>
      </c>
      <c r="L241" s="47">
        <v>0</v>
      </c>
      <c r="M241" s="46">
        <v>0</v>
      </c>
      <c r="N241" s="6"/>
    </row>
    <row r="242" spans="1:14" ht="15" x14ac:dyDescent="0.25">
      <c r="A242" s="19" t="s">
        <v>220</v>
      </c>
      <c r="B242" s="19" t="s">
        <v>455</v>
      </c>
      <c r="C242" s="89">
        <v>6050684.0800000001</v>
      </c>
      <c r="D242" s="20">
        <v>6959348</v>
      </c>
      <c r="E242" s="20">
        <v>284143</v>
      </c>
      <c r="F242" s="49">
        <v>629294</v>
      </c>
      <c r="G242" s="50">
        <v>62813</v>
      </c>
      <c r="H242" s="41">
        <f t="shared" si="6"/>
        <v>5983098</v>
      </c>
      <c r="I242" s="41">
        <f t="shared" si="7"/>
        <v>119661.96</v>
      </c>
      <c r="J242" s="51">
        <v>1624169</v>
      </c>
      <c r="K242" s="44">
        <v>0</v>
      </c>
      <c r="L242" s="47">
        <v>0</v>
      </c>
      <c r="M242" s="46">
        <v>0</v>
      </c>
      <c r="N242" s="6"/>
    </row>
    <row r="243" spans="1:14" ht="15" x14ac:dyDescent="0.25">
      <c r="A243" s="19" t="s">
        <v>221</v>
      </c>
      <c r="B243" s="19" t="s">
        <v>456</v>
      </c>
      <c r="C243" s="89">
        <v>2032935.1728000001</v>
      </c>
      <c r="D243" s="20">
        <v>2401851</v>
      </c>
      <c r="E243" s="20">
        <v>142450</v>
      </c>
      <c r="F243" s="49">
        <v>158369</v>
      </c>
      <c r="G243" s="50">
        <v>17423</v>
      </c>
      <c r="H243" s="41">
        <f t="shared" si="6"/>
        <v>2083609</v>
      </c>
      <c r="I243" s="41">
        <f t="shared" si="7"/>
        <v>41672.18</v>
      </c>
      <c r="J243" s="51">
        <v>0</v>
      </c>
      <c r="K243" s="44">
        <v>0</v>
      </c>
      <c r="L243" s="47">
        <v>0</v>
      </c>
      <c r="M243" s="46">
        <v>0</v>
      </c>
      <c r="N243" s="6"/>
    </row>
    <row r="244" spans="1:14" ht="15" x14ac:dyDescent="0.25">
      <c r="A244" s="19" t="s">
        <v>222</v>
      </c>
      <c r="B244" s="19" t="s">
        <v>457</v>
      </c>
      <c r="C244" s="89">
        <v>19989633.969999999</v>
      </c>
      <c r="D244" s="20">
        <v>24610005</v>
      </c>
      <c r="E244" s="20">
        <v>264107</v>
      </c>
      <c r="F244" s="49">
        <v>4096905</v>
      </c>
      <c r="G244" s="50">
        <v>415815</v>
      </c>
      <c r="H244" s="41">
        <f t="shared" si="6"/>
        <v>19833178</v>
      </c>
      <c r="I244" s="41">
        <f t="shared" si="7"/>
        <v>396663.56</v>
      </c>
      <c r="J244" s="51">
        <v>5194268</v>
      </c>
      <c r="K244" s="44">
        <v>0</v>
      </c>
      <c r="L244" s="47">
        <v>0</v>
      </c>
      <c r="M244" s="46">
        <v>0</v>
      </c>
      <c r="N244" s="6"/>
    </row>
    <row r="245" spans="1:14" ht="15" x14ac:dyDescent="0.25">
      <c r="A245" s="19" t="s">
        <v>223</v>
      </c>
      <c r="B245" s="19" t="s">
        <v>458</v>
      </c>
      <c r="C245" s="89">
        <v>5914335.5936000003</v>
      </c>
      <c r="D245" s="20">
        <v>6827169</v>
      </c>
      <c r="E245" s="20">
        <v>0</v>
      </c>
      <c r="F245" s="49">
        <v>1029253</v>
      </c>
      <c r="G245" s="50">
        <v>0</v>
      </c>
      <c r="H245" s="41">
        <f t="shared" si="6"/>
        <v>5797916</v>
      </c>
      <c r="I245" s="41">
        <f t="shared" si="7"/>
        <v>115958.32</v>
      </c>
      <c r="J245" s="51">
        <v>0</v>
      </c>
      <c r="K245" s="44">
        <v>0</v>
      </c>
      <c r="L245" s="47">
        <v>0</v>
      </c>
      <c r="M245" s="46">
        <v>0</v>
      </c>
      <c r="N245" s="6"/>
    </row>
    <row r="246" spans="1:14" ht="15" x14ac:dyDescent="0.25">
      <c r="A246" s="19" t="s">
        <v>224</v>
      </c>
      <c r="B246" s="19" t="s">
        <v>459</v>
      </c>
      <c r="C246" s="89">
        <v>5767733.0360970004</v>
      </c>
      <c r="D246" s="20">
        <v>7705370</v>
      </c>
      <c r="E246" s="20">
        <v>388500</v>
      </c>
      <c r="F246" s="49">
        <v>745744</v>
      </c>
      <c r="G246" s="50">
        <v>62879</v>
      </c>
      <c r="H246" s="41">
        <f t="shared" si="6"/>
        <v>6508247</v>
      </c>
      <c r="I246" s="41">
        <f t="shared" si="7"/>
        <v>130164.94</v>
      </c>
      <c r="J246" s="51">
        <v>0</v>
      </c>
      <c r="K246" s="44">
        <v>0</v>
      </c>
      <c r="L246" s="47">
        <v>0</v>
      </c>
      <c r="M246" s="46">
        <v>0</v>
      </c>
      <c r="N246" s="6"/>
    </row>
    <row r="247" spans="1:14" ht="15" x14ac:dyDescent="0.25">
      <c r="A247" s="103" t="s">
        <v>225</v>
      </c>
      <c r="B247" s="103" t="s">
        <v>460</v>
      </c>
      <c r="C247" s="104">
        <v>8832734.1474789996</v>
      </c>
      <c r="D247" s="105">
        <v>10497315</v>
      </c>
      <c r="E247" s="105">
        <v>185495</v>
      </c>
      <c r="F247" s="106">
        <v>1160314</v>
      </c>
      <c r="G247" s="107">
        <v>79105</v>
      </c>
      <c r="H247" s="108">
        <f t="shared" si="6"/>
        <v>9072401</v>
      </c>
      <c r="I247" s="108">
        <f t="shared" si="7"/>
        <v>181448.02</v>
      </c>
      <c r="J247" s="108">
        <v>1609291</v>
      </c>
      <c r="K247" s="109">
        <v>0</v>
      </c>
      <c r="L247" s="110">
        <v>0</v>
      </c>
      <c r="M247" s="46">
        <v>0</v>
      </c>
      <c r="N247" s="6"/>
    </row>
    <row r="248" spans="1:14" ht="15" x14ac:dyDescent="0.25">
      <c r="A248" s="103" t="s">
        <v>226</v>
      </c>
      <c r="B248" s="103" t="s">
        <v>461</v>
      </c>
      <c r="C248" s="104">
        <v>4857774.4044310004</v>
      </c>
      <c r="D248" s="105">
        <v>6410867</v>
      </c>
      <c r="E248" s="105">
        <v>333416</v>
      </c>
      <c r="F248" s="106">
        <v>935000</v>
      </c>
      <c r="G248" s="107">
        <v>43685</v>
      </c>
      <c r="H248" s="108">
        <f t="shared" si="6"/>
        <v>5098766</v>
      </c>
      <c r="I248" s="108">
        <f t="shared" si="7"/>
        <v>101975.32</v>
      </c>
      <c r="J248" s="108">
        <v>252558</v>
      </c>
      <c r="K248" s="109">
        <v>0</v>
      </c>
      <c r="L248" s="110">
        <v>0</v>
      </c>
      <c r="M248" s="46">
        <v>0</v>
      </c>
      <c r="N248" s="6"/>
    </row>
    <row r="249" spans="1:14" ht="15" x14ac:dyDescent="0.25">
      <c r="A249" s="19" t="s">
        <v>227</v>
      </c>
      <c r="B249" s="19" t="s">
        <v>462</v>
      </c>
      <c r="C249" s="89">
        <v>2570544.84</v>
      </c>
      <c r="D249" s="20">
        <v>3520353</v>
      </c>
      <c r="E249" s="20">
        <v>282649</v>
      </c>
      <c r="F249" s="49">
        <v>407975</v>
      </c>
      <c r="G249" s="50">
        <v>0</v>
      </c>
      <c r="H249" s="41">
        <f t="shared" si="6"/>
        <v>2829729</v>
      </c>
      <c r="I249" s="41">
        <f t="shared" si="7"/>
        <v>56594.58</v>
      </c>
      <c r="J249" s="51">
        <v>144086</v>
      </c>
      <c r="K249" s="44">
        <v>0</v>
      </c>
      <c r="L249" s="47">
        <v>0</v>
      </c>
      <c r="M249" s="46">
        <v>0</v>
      </c>
      <c r="N249" s="6"/>
    </row>
    <row r="250" spans="1:14" ht="15" x14ac:dyDescent="0.25">
      <c r="A250" s="19" t="s">
        <v>228</v>
      </c>
      <c r="B250" s="19" t="s">
        <v>463</v>
      </c>
      <c r="C250" s="89">
        <v>2991827.5187510001</v>
      </c>
      <c r="D250" s="20">
        <v>3898340</v>
      </c>
      <c r="E250" s="20">
        <v>195500</v>
      </c>
      <c r="F250" s="49">
        <v>447890</v>
      </c>
      <c r="G250" s="50">
        <v>15234</v>
      </c>
      <c r="H250" s="41">
        <f t="shared" si="6"/>
        <v>3239716</v>
      </c>
      <c r="I250" s="41">
        <f t="shared" si="7"/>
        <v>64794.32</v>
      </c>
      <c r="J250" s="51">
        <v>666403</v>
      </c>
      <c r="K250" s="44">
        <v>0</v>
      </c>
      <c r="L250" s="47">
        <v>0</v>
      </c>
      <c r="M250" s="46">
        <v>0</v>
      </c>
      <c r="N250" s="6"/>
    </row>
    <row r="251" spans="1:14" ht="15" x14ac:dyDescent="0.25">
      <c r="A251" s="103" t="s">
        <v>229</v>
      </c>
      <c r="B251" s="103" t="s">
        <v>464</v>
      </c>
      <c r="C251" s="104">
        <v>4042235.74</v>
      </c>
      <c r="D251" s="105">
        <v>5120132</v>
      </c>
      <c r="E251" s="105">
        <v>149028</v>
      </c>
      <c r="F251" s="106">
        <v>627925</v>
      </c>
      <c r="G251" s="107">
        <v>0</v>
      </c>
      <c r="H251" s="108">
        <f t="shared" si="6"/>
        <v>4343179</v>
      </c>
      <c r="I251" s="108">
        <f t="shared" si="7"/>
        <v>86863.58</v>
      </c>
      <c r="J251" s="108">
        <v>1668345</v>
      </c>
      <c r="K251" s="109">
        <v>0</v>
      </c>
      <c r="L251" s="110">
        <v>0</v>
      </c>
      <c r="M251" s="46">
        <v>0</v>
      </c>
      <c r="N251" s="6"/>
    </row>
    <row r="252" spans="1:14" ht="15" x14ac:dyDescent="0.25">
      <c r="A252" s="19" t="s">
        <v>230</v>
      </c>
      <c r="B252" s="19" t="s">
        <v>465</v>
      </c>
      <c r="C252" s="89">
        <v>1848581.7101779999</v>
      </c>
      <c r="D252" s="20">
        <v>2612507</v>
      </c>
      <c r="E252" s="20">
        <v>108776</v>
      </c>
      <c r="F252" s="49">
        <v>140000</v>
      </c>
      <c r="G252" s="50">
        <v>16913</v>
      </c>
      <c r="H252" s="41">
        <f t="shared" si="6"/>
        <v>2346818</v>
      </c>
      <c r="I252" s="41">
        <f t="shared" si="7"/>
        <v>46936.36</v>
      </c>
      <c r="J252" s="51">
        <v>0</v>
      </c>
      <c r="K252" s="44">
        <v>0</v>
      </c>
      <c r="L252" s="47">
        <v>0</v>
      </c>
      <c r="M252" s="46">
        <v>0</v>
      </c>
      <c r="N252" s="6"/>
    </row>
    <row r="253" spans="1:14" ht="15" x14ac:dyDescent="0.25">
      <c r="A253" s="19" t="s">
        <v>231</v>
      </c>
      <c r="B253" s="19" t="s">
        <v>466</v>
      </c>
      <c r="C253" s="89">
        <v>11838962.8071569</v>
      </c>
      <c r="D253" s="20">
        <v>13824800</v>
      </c>
      <c r="E253" s="20">
        <v>816114</v>
      </c>
      <c r="F253" s="49">
        <v>2125000</v>
      </c>
      <c r="G253" s="50">
        <v>287775</v>
      </c>
      <c r="H253" s="41">
        <f t="shared" si="6"/>
        <v>10595911</v>
      </c>
      <c r="I253" s="41">
        <f t="shared" si="7"/>
        <v>211918.22</v>
      </c>
      <c r="J253" s="51">
        <v>3276739</v>
      </c>
      <c r="K253" s="44">
        <v>0</v>
      </c>
      <c r="L253" s="47">
        <v>0</v>
      </c>
      <c r="M253" s="46">
        <v>0</v>
      </c>
      <c r="N253" s="6"/>
    </row>
    <row r="254" spans="1:14" ht="15" x14ac:dyDescent="0.25">
      <c r="A254" s="19" t="s">
        <v>232</v>
      </c>
      <c r="B254" s="19" t="s">
        <v>467</v>
      </c>
      <c r="C254" s="89">
        <v>2991437.4925099998</v>
      </c>
      <c r="D254" s="20">
        <v>4068758</v>
      </c>
      <c r="E254" s="20">
        <v>45000</v>
      </c>
      <c r="F254" s="49">
        <v>463719</v>
      </c>
      <c r="G254" s="50">
        <v>0</v>
      </c>
      <c r="H254" s="41">
        <f t="shared" si="6"/>
        <v>3560039</v>
      </c>
      <c r="I254" s="41">
        <f t="shared" si="7"/>
        <v>71200.78</v>
      </c>
      <c r="J254" s="51">
        <v>171881</v>
      </c>
      <c r="K254" s="44">
        <v>0</v>
      </c>
      <c r="L254" s="47">
        <v>0</v>
      </c>
      <c r="M254" s="46">
        <v>0</v>
      </c>
      <c r="N254" s="6"/>
    </row>
    <row r="255" spans="1:14" ht="15" x14ac:dyDescent="0.25">
      <c r="A255" s="19" t="s">
        <v>233</v>
      </c>
      <c r="B255" s="19" t="s">
        <v>468</v>
      </c>
      <c r="C255" s="89">
        <v>3815450.7483100002</v>
      </c>
      <c r="D255" s="20">
        <v>5957735</v>
      </c>
      <c r="E255" s="20">
        <v>478488</v>
      </c>
      <c r="F255" s="49">
        <v>993709</v>
      </c>
      <c r="G255" s="50">
        <v>56855</v>
      </c>
      <c r="H255" s="41">
        <f t="shared" si="6"/>
        <v>4428683</v>
      </c>
      <c r="I255" s="41">
        <f t="shared" si="7"/>
        <v>88573.66</v>
      </c>
      <c r="J255" s="51">
        <v>474848</v>
      </c>
      <c r="K255" s="44">
        <v>0</v>
      </c>
      <c r="L255" s="47">
        <v>0</v>
      </c>
      <c r="M255" s="46">
        <v>0</v>
      </c>
      <c r="N255" s="6"/>
    </row>
    <row r="256" spans="1:14" ht="15" x14ac:dyDescent="0.25">
      <c r="C256" s="39"/>
      <c r="D256" s="39"/>
      <c r="E256" s="39"/>
      <c r="F256" s="39"/>
      <c r="G256" s="39"/>
      <c r="H256" s="39"/>
      <c r="I256" s="39"/>
      <c r="J256" s="39"/>
      <c r="K256" s="37"/>
      <c r="L256" s="37"/>
      <c r="M256" s="37"/>
    </row>
    <row r="257" spans="3:13" ht="15" x14ac:dyDescent="0.25">
      <c r="C257" s="26"/>
      <c r="D257" s="39"/>
      <c r="E257" s="39"/>
      <c r="F257" s="39"/>
      <c r="G257" s="39"/>
      <c r="H257" s="39"/>
      <c r="I257" s="39"/>
      <c r="J257" s="37"/>
      <c r="K257" s="37"/>
      <c r="L257" s="37"/>
      <c r="M257" s="37"/>
    </row>
    <row r="258" spans="3:13" ht="15" x14ac:dyDescent="0.25">
      <c r="C258" s="26"/>
      <c r="D258" s="39"/>
      <c r="E258" s="39"/>
      <c r="F258" s="39"/>
      <c r="G258" s="39"/>
      <c r="H258" s="39"/>
      <c r="I258" s="39"/>
      <c r="J258" s="37"/>
      <c r="K258" s="37"/>
      <c r="L258" s="37"/>
      <c r="M258" s="37"/>
    </row>
    <row r="259" spans="3:13" ht="15" x14ac:dyDescent="0.25">
      <c r="C259" s="26"/>
      <c r="D259" s="39"/>
      <c r="E259" s="39"/>
      <c r="F259" s="39"/>
      <c r="G259" s="39"/>
      <c r="H259" s="39"/>
      <c r="I259" s="39"/>
      <c r="J259" s="37"/>
      <c r="K259" s="37"/>
      <c r="L259" s="37"/>
      <c r="M259" s="37"/>
    </row>
    <row r="260" spans="3:13" ht="15" x14ac:dyDescent="0.2">
      <c r="C260" s="26"/>
    </row>
    <row r="261" spans="3:13" ht="15" x14ac:dyDescent="0.2">
      <c r="C261" s="26"/>
    </row>
    <row r="262" spans="3:13" ht="15" x14ac:dyDescent="0.2">
      <c r="C262" s="26"/>
    </row>
    <row r="263" spans="3:13" ht="15" x14ac:dyDescent="0.2">
      <c r="C263" s="26"/>
    </row>
    <row r="264" spans="3:13" ht="15" x14ac:dyDescent="0.2">
      <c r="C264" s="26"/>
    </row>
    <row r="265" spans="3:13" ht="15" x14ac:dyDescent="0.2">
      <c r="C265" s="26"/>
    </row>
    <row r="266" spans="3:13" ht="15" x14ac:dyDescent="0.2">
      <c r="C266" s="26"/>
    </row>
    <row r="267" spans="3:13" ht="15" x14ac:dyDescent="0.2">
      <c r="C267" s="26"/>
    </row>
    <row r="268" spans="3:13" ht="15" x14ac:dyDescent="0.2">
      <c r="C268" s="26"/>
    </row>
    <row r="269" spans="3:13" ht="15" x14ac:dyDescent="0.2">
      <c r="C269" s="26"/>
    </row>
    <row r="270" spans="3:13" ht="15" x14ac:dyDescent="0.2">
      <c r="C270" s="26"/>
    </row>
    <row r="271" spans="3:13" ht="15" x14ac:dyDescent="0.2">
      <c r="C271" s="26"/>
    </row>
    <row r="272" spans="3:13" ht="15" x14ac:dyDescent="0.2">
      <c r="C272" s="26"/>
    </row>
    <row r="273" spans="3:3" ht="15" x14ac:dyDescent="0.2">
      <c r="C273" s="26"/>
    </row>
    <row r="274" spans="3:3" ht="15" x14ac:dyDescent="0.2">
      <c r="C274" s="26"/>
    </row>
    <row r="275" spans="3:3" ht="15" x14ac:dyDescent="0.2">
      <c r="C275" s="26"/>
    </row>
    <row r="276" spans="3:3" ht="15" x14ac:dyDescent="0.2">
      <c r="C276" s="26"/>
    </row>
    <row r="277" spans="3:3" ht="15" x14ac:dyDescent="0.2">
      <c r="C277" s="26"/>
    </row>
    <row r="278" spans="3:3" ht="15" x14ac:dyDescent="0.2">
      <c r="C278" s="26"/>
    </row>
    <row r="279" spans="3:3" ht="15" x14ac:dyDescent="0.2">
      <c r="C279" s="26"/>
    </row>
    <row r="280" spans="3:3" ht="15" x14ac:dyDescent="0.2">
      <c r="C280" s="26"/>
    </row>
    <row r="281" spans="3:3" ht="15" x14ac:dyDescent="0.2">
      <c r="C281" s="26"/>
    </row>
    <row r="282" spans="3:3" ht="15" x14ac:dyDescent="0.2">
      <c r="C282" s="26"/>
    </row>
    <row r="283" spans="3:3" ht="15" x14ac:dyDescent="0.2">
      <c r="C283" s="26"/>
    </row>
    <row r="284" spans="3:3" ht="15" x14ac:dyDescent="0.2">
      <c r="C284" s="26"/>
    </row>
    <row r="285" spans="3:3" ht="15" x14ac:dyDescent="0.2">
      <c r="C285" s="26"/>
    </row>
    <row r="286" spans="3:3" ht="15" x14ac:dyDescent="0.2">
      <c r="C286" s="26"/>
    </row>
    <row r="287" spans="3:3" ht="15" x14ac:dyDescent="0.2">
      <c r="C287" s="26"/>
    </row>
    <row r="288" spans="3:3" ht="15" x14ac:dyDescent="0.2">
      <c r="C288" s="26"/>
    </row>
    <row r="289" spans="3:3" ht="15" x14ac:dyDescent="0.2">
      <c r="C289" s="26"/>
    </row>
    <row r="290" spans="3:3" ht="15" x14ac:dyDescent="0.2">
      <c r="C290" s="26"/>
    </row>
    <row r="291" spans="3:3" ht="15" x14ac:dyDescent="0.2">
      <c r="C291" s="26"/>
    </row>
    <row r="292" spans="3:3" ht="15" x14ac:dyDescent="0.2">
      <c r="C292" s="26"/>
    </row>
    <row r="293" spans="3:3" ht="15" x14ac:dyDescent="0.2">
      <c r="C293" s="26"/>
    </row>
    <row r="294" spans="3:3" ht="15" x14ac:dyDescent="0.2">
      <c r="C294" s="26"/>
    </row>
    <row r="295" spans="3:3" ht="15" x14ac:dyDescent="0.2">
      <c r="C295" s="26"/>
    </row>
    <row r="296" spans="3:3" ht="15" x14ac:dyDescent="0.2">
      <c r="C296" s="26"/>
    </row>
    <row r="297" spans="3:3" ht="15" x14ac:dyDescent="0.2">
      <c r="C297" s="26"/>
    </row>
    <row r="298" spans="3:3" ht="15" x14ac:dyDescent="0.2">
      <c r="C298" s="26"/>
    </row>
    <row r="299" spans="3:3" ht="15" x14ac:dyDescent="0.2">
      <c r="C299" s="26"/>
    </row>
    <row r="300" spans="3:3" ht="15" x14ac:dyDescent="0.2">
      <c r="C300" s="26"/>
    </row>
    <row r="301" spans="3:3" ht="15" x14ac:dyDescent="0.2">
      <c r="C301" s="26"/>
    </row>
    <row r="302" spans="3:3" ht="15" x14ac:dyDescent="0.2">
      <c r="C302" s="26"/>
    </row>
    <row r="303" spans="3:3" ht="15" x14ac:dyDescent="0.2">
      <c r="C303" s="26"/>
    </row>
    <row r="304" spans="3:3" ht="15" x14ac:dyDescent="0.2">
      <c r="C304" s="26"/>
    </row>
    <row r="305" spans="3:3" ht="15" x14ac:dyDescent="0.2">
      <c r="C305" s="26"/>
    </row>
    <row r="306" spans="3:3" ht="15" x14ac:dyDescent="0.2">
      <c r="C306" s="26"/>
    </row>
    <row r="307" spans="3:3" ht="15" x14ac:dyDescent="0.2">
      <c r="C307" s="26"/>
    </row>
    <row r="308" spans="3:3" ht="15" x14ac:dyDescent="0.2">
      <c r="C308" s="26"/>
    </row>
    <row r="309" spans="3:3" ht="15" x14ac:dyDescent="0.2">
      <c r="C309" s="26"/>
    </row>
    <row r="310" spans="3:3" ht="15" x14ac:dyDescent="0.2">
      <c r="C310" s="26"/>
    </row>
    <row r="311" spans="3:3" ht="15" x14ac:dyDescent="0.2">
      <c r="C311" s="26"/>
    </row>
    <row r="312" spans="3:3" ht="15" x14ac:dyDescent="0.2">
      <c r="C312" s="26"/>
    </row>
    <row r="313" spans="3:3" ht="15" x14ac:dyDescent="0.2">
      <c r="C313" s="26"/>
    </row>
    <row r="314" spans="3:3" ht="15" x14ac:dyDescent="0.2">
      <c r="C314" s="26"/>
    </row>
    <row r="315" spans="3:3" ht="15" x14ac:dyDescent="0.2">
      <c r="C315" s="26"/>
    </row>
    <row r="316" spans="3:3" ht="15" x14ac:dyDescent="0.2">
      <c r="C316" s="26"/>
    </row>
    <row r="317" spans="3:3" ht="15" x14ac:dyDescent="0.2">
      <c r="C317" s="26"/>
    </row>
    <row r="318" spans="3:3" ht="15" x14ac:dyDescent="0.2">
      <c r="C318" s="26"/>
    </row>
    <row r="319" spans="3:3" ht="15" x14ac:dyDescent="0.2">
      <c r="C319" s="26"/>
    </row>
    <row r="320" spans="3:3" ht="15" x14ac:dyDescent="0.2">
      <c r="C320" s="26"/>
    </row>
    <row r="321" spans="3:3" ht="15" x14ac:dyDescent="0.2">
      <c r="C321" s="26"/>
    </row>
    <row r="322" spans="3:3" ht="15" x14ac:dyDescent="0.2">
      <c r="C322" s="26"/>
    </row>
    <row r="323" spans="3:3" ht="15" x14ac:dyDescent="0.2">
      <c r="C323" s="26"/>
    </row>
    <row r="324" spans="3:3" ht="15" x14ac:dyDescent="0.2">
      <c r="C324" s="26"/>
    </row>
    <row r="325" spans="3:3" ht="15" x14ac:dyDescent="0.2">
      <c r="C325" s="26"/>
    </row>
    <row r="326" spans="3:3" ht="15" x14ac:dyDescent="0.2">
      <c r="C326" s="26"/>
    </row>
    <row r="327" spans="3:3" ht="15" x14ac:dyDescent="0.2">
      <c r="C327" s="26"/>
    </row>
    <row r="328" spans="3:3" ht="15" x14ac:dyDescent="0.2">
      <c r="C328" s="26"/>
    </row>
    <row r="329" spans="3:3" ht="15" x14ac:dyDescent="0.2">
      <c r="C329" s="26"/>
    </row>
    <row r="330" spans="3:3" ht="15" x14ac:dyDescent="0.2">
      <c r="C330" s="26"/>
    </row>
    <row r="331" spans="3:3" ht="15" x14ac:dyDescent="0.2">
      <c r="C331" s="26"/>
    </row>
    <row r="332" spans="3:3" ht="15" x14ac:dyDescent="0.2">
      <c r="C332" s="26"/>
    </row>
    <row r="333" spans="3:3" ht="15" x14ac:dyDescent="0.2">
      <c r="C333" s="26"/>
    </row>
    <row r="334" spans="3:3" ht="15" x14ac:dyDescent="0.2">
      <c r="C334" s="26"/>
    </row>
    <row r="335" spans="3:3" ht="15" x14ac:dyDescent="0.2">
      <c r="C335" s="26"/>
    </row>
    <row r="336" spans="3:3" ht="15" x14ac:dyDescent="0.2">
      <c r="C336" s="26"/>
    </row>
    <row r="337" spans="3:3" ht="15" x14ac:dyDescent="0.2">
      <c r="C337" s="26"/>
    </row>
    <row r="338" spans="3:3" ht="15" x14ac:dyDescent="0.2">
      <c r="C338" s="26"/>
    </row>
    <row r="339" spans="3:3" ht="15" x14ac:dyDescent="0.2">
      <c r="C339" s="26"/>
    </row>
    <row r="340" spans="3:3" ht="15" x14ac:dyDescent="0.2">
      <c r="C340" s="26"/>
    </row>
    <row r="341" spans="3:3" ht="15" x14ac:dyDescent="0.2">
      <c r="C341" s="26"/>
    </row>
    <row r="342" spans="3:3" ht="15" x14ac:dyDescent="0.2">
      <c r="C342" s="26"/>
    </row>
    <row r="343" spans="3:3" ht="15" x14ac:dyDescent="0.2">
      <c r="C343" s="26"/>
    </row>
    <row r="344" spans="3:3" ht="15" x14ac:dyDescent="0.2">
      <c r="C344" s="26"/>
    </row>
    <row r="345" spans="3:3" ht="15" x14ac:dyDescent="0.2">
      <c r="C345" s="26"/>
    </row>
    <row r="346" spans="3:3" ht="15" x14ac:dyDescent="0.2">
      <c r="C346" s="26"/>
    </row>
    <row r="347" spans="3:3" ht="15" x14ac:dyDescent="0.2">
      <c r="C347" s="26"/>
    </row>
    <row r="348" spans="3:3" ht="15" x14ac:dyDescent="0.2">
      <c r="C348" s="26"/>
    </row>
    <row r="349" spans="3:3" ht="15" x14ac:dyDescent="0.2">
      <c r="C349" s="26"/>
    </row>
    <row r="350" spans="3:3" ht="15" x14ac:dyDescent="0.2">
      <c r="C350" s="26"/>
    </row>
    <row r="351" spans="3:3" ht="15" x14ac:dyDescent="0.2">
      <c r="C351" s="26"/>
    </row>
    <row r="352" spans="3:3" ht="15" x14ac:dyDescent="0.2">
      <c r="C352" s="26"/>
    </row>
    <row r="353" spans="3:3" ht="15" x14ac:dyDescent="0.2">
      <c r="C353" s="26"/>
    </row>
    <row r="354" spans="3:3" ht="15" x14ac:dyDescent="0.2">
      <c r="C354" s="26"/>
    </row>
    <row r="355" spans="3:3" ht="15" x14ac:dyDescent="0.2">
      <c r="C355" s="26"/>
    </row>
    <row r="356" spans="3:3" ht="15" x14ac:dyDescent="0.2">
      <c r="C356" s="26"/>
    </row>
    <row r="357" spans="3:3" ht="15" x14ac:dyDescent="0.2">
      <c r="C357" s="26"/>
    </row>
    <row r="358" spans="3:3" ht="15" x14ac:dyDescent="0.2">
      <c r="C358" s="26"/>
    </row>
    <row r="359" spans="3:3" ht="15" x14ac:dyDescent="0.2">
      <c r="C359" s="26"/>
    </row>
    <row r="360" spans="3:3" ht="15" x14ac:dyDescent="0.2">
      <c r="C360" s="26"/>
    </row>
    <row r="361" spans="3:3" ht="15" x14ac:dyDescent="0.2">
      <c r="C361" s="26"/>
    </row>
    <row r="362" spans="3:3" ht="15" x14ac:dyDescent="0.2">
      <c r="C362" s="26"/>
    </row>
    <row r="363" spans="3:3" ht="15" x14ac:dyDescent="0.2">
      <c r="C363" s="26"/>
    </row>
    <row r="364" spans="3:3" ht="15" x14ac:dyDescent="0.2">
      <c r="C364" s="26"/>
    </row>
    <row r="365" spans="3:3" ht="15" x14ac:dyDescent="0.2">
      <c r="C365" s="26"/>
    </row>
    <row r="366" spans="3:3" ht="15" x14ac:dyDescent="0.2">
      <c r="C366" s="26"/>
    </row>
  </sheetData>
  <sheetProtection password="D85F" sheet="1"/>
  <pageMargins left="0.35" right="0.1" top="0.55000000000000004" bottom="0.15" header="0.25" footer="0.15"/>
  <pageSetup paperSize="5" scale="85" orientation="landscape" r:id="rId1"/>
  <headerFooter>
    <oddHeader>&amp;C&amp;"-,Regular"&amp;8Nebraska Department of Education 
School Finance &amp; Organization Services</oddHeader>
    <oddFooter>&amp;R&amp;"-,Regular"&amp;8&amp;P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0"/>
  <sheetViews>
    <sheetView zoomScaleNormal="100" workbookViewId="0"/>
  </sheetViews>
  <sheetFormatPr defaultRowHeight="15" x14ac:dyDescent="0.25"/>
  <cols>
    <col min="1" max="1" width="14.28515625" style="43" customWidth="1"/>
    <col min="2" max="2" width="38.5703125" style="43" customWidth="1"/>
    <col min="3" max="6" width="16.28515625" style="43" customWidth="1"/>
    <col min="7" max="10" width="9.140625" style="43"/>
    <col min="11" max="14" width="14.85546875" style="43" customWidth="1"/>
    <col min="15" max="16" width="9.140625" style="43"/>
    <col min="17" max="22" width="14.85546875" style="42" customWidth="1"/>
    <col min="23" max="27" width="14.85546875" style="34" customWidth="1"/>
    <col min="28" max="16384" width="9.140625" style="43"/>
  </cols>
  <sheetData>
    <row r="1" spans="1:24" x14ac:dyDescent="0.25">
      <c r="A1" s="34"/>
      <c r="B1" s="34"/>
      <c r="C1" s="34"/>
      <c r="D1" s="34"/>
      <c r="E1" s="112">
        <v>1.0049999999999999</v>
      </c>
      <c r="F1" s="34" t="s">
        <v>515</v>
      </c>
    </row>
    <row r="2" spans="1:24" x14ac:dyDescent="0.25">
      <c r="A2" s="34"/>
      <c r="B2" s="34"/>
      <c r="C2" s="34"/>
      <c r="D2" s="34"/>
      <c r="E2" s="34"/>
      <c r="F2" s="34"/>
    </row>
    <row r="3" spans="1:24" x14ac:dyDescent="0.25">
      <c r="B3" s="77" t="s">
        <v>513</v>
      </c>
      <c r="C3" s="122" t="s">
        <v>553</v>
      </c>
      <c r="D3" s="123"/>
      <c r="E3" s="123"/>
      <c r="F3" s="34"/>
    </row>
    <row r="4" spans="1:24" x14ac:dyDescent="0.25">
      <c r="B4" s="77" t="s">
        <v>525</v>
      </c>
      <c r="C4" s="122" t="s">
        <v>554</v>
      </c>
      <c r="D4" s="123"/>
      <c r="E4" s="123"/>
      <c r="F4" s="34"/>
    </row>
    <row r="5" spans="1:24" x14ac:dyDescent="0.25">
      <c r="B5" s="77" t="s">
        <v>514</v>
      </c>
      <c r="C5" s="122" t="s">
        <v>555</v>
      </c>
      <c r="D5" s="123"/>
      <c r="E5" s="123"/>
      <c r="F5" s="34"/>
    </row>
    <row r="6" spans="1:24" ht="15" customHeight="1" thickBot="1" x14ac:dyDescent="0.3">
      <c r="A6" s="34"/>
      <c r="B6" s="34"/>
      <c r="C6" s="34"/>
      <c r="D6" s="34"/>
      <c r="E6" s="34"/>
      <c r="F6" s="34"/>
      <c r="Q6" s="22"/>
      <c r="R6" s="23"/>
      <c r="S6" s="23"/>
      <c r="T6" s="23"/>
      <c r="U6" s="23"/>
      <c r="V6" s="23"/>
      <c r="W6" s="69" t="s">
        <v>521</v>
      </c>
      <c r="X6" s="34" t="s">
        <v>522</v>
      </c>
    </row>
    <row r="7" spans="1:24" x14ac:dyDescent="0.25">
      <c r="A7" s="34"/>
      <c r="B7" s="34"/>
      <c r="C7" s="79" t="s">
        <v>516</v>
      </c>
      <c r="D7" s="79" t="s">
        <v>513</v>
      </c>
      <c r="E7" s="79" t="s">
        <v>526</v>
      </c>
      <c r="F7" s="79" t="s">
        <v>519</v>
      </c>
      <c r="G7" s="124" t="s">
        <v>509</v>
      </c>
      <c r="K7" s="34"/>
      <c r="L7" s="34"/>
      <c r="M7" s="34"/>
      <c r="N7" s="34"/>
      <c r="O7" s="34"/>
      <c r="P7" s="34"/>
      <c r="Q7" s="70"/>
      <c r="R7" s="71"/>
      <c r="S7" s="71"/>
      <c r="T7" s="72"/>
      <c r="U7" s="71"/>
      <c r="V7" s="73"/>
      <c r="W7" s="74" t="e">
        <f>(#REF!*('Data Components'!D7-'Data Components'!E7-'Data Components'!F7-'Data Components'!G7-'Data Components'!#REF!))</f>
        <v>#REF!</v>
      </c>
      <c r="X7" s="74">
        <v>1091391</v>
      </c>
    </row>
    <row r="8" spans="1:24" ht="15.75" thickBot="1" x14ac:dyDescent="0.3">
      <c r="A8" s="34"/>
      <c r="B8" s="34"/>
      <c r="C8" s="80" t="s">
        <v>517</v>
      </c>
      <c r="D8" s="80" t="s">
        <v>518</v>
      </c>
      <c r="E8" s="80" t="s">
        <v>517</v>
      </c>
      <c r="F8" s="80" t="s">
        <v>520</v>
      </c>
      <c r="G8" s="125"/>
      <c r="K8" s="34"/>
      <c r="L8" s="34"/>
      <c r="M8" s="34"/>
      <c r="N8" s="34"/>
      <c r="O8" s="34"/>
      <c r="P8" s="34"/>
      <c r="Q8" s="70"/>
      <c r="R8" s="71"/>
      <c r="S8" s="71"/>
      <c r="T8" s="72"/>
      <c r="U8" s="71"/>
      <c r="V8" s="73"/>
      <c r="W8" s="74" t="e">
        <f>(#REF!*('Data Components'!D8-'Data Components'!E8-'Data Components'!F8-'Data Components'!G8-'Data Components'!#REF!))</f>
        <v>#REF!</v>
      </c>
      <c r="X8" s="71">
        <v>11006177</v>
      </c>
    </row>
    <row r="9" spans="1:24" x14ac:dyDescent="0.25">
      <c r="A9" s="32" t="s">
        <v>0</v>
      </c>
      <c r="B9" s="33" t="s">
        <v>244</v>
      </c>
      <c r="C9" s="76">
        <f>('Data Components'!C7*1.1)-('Data Components'!F7*$E$1)</f>
        <v>2395157.1440000003</v>
      </c>
      <c r="D9" s="76">
        <f>('Data Components'!D7-('Data Components'!E7+'Data Components'!F7+'Data Components'!G7))*'Data Components'!$E$3</f>
        <v>3304551.5549999997</v>
      </c>
      <c r="E9" s="75">
        <f>IF('Data Components'!K7&gt;0,'Data Components'!H7+('Data Components'!K7+'Data Components'!L7),0)</f>
        <v>0</v>
      </c>
      <c r="F9" s="76">
        <f>MAX(C9:E9)</f>
        <v>3304551.5549999997</v>
      </c>
      <c r="G9" s="81" t="str">
        <f>IF(C9&gt;D9,"F",IF(D9&gt;C9,"B","SGA"))</f>
        <v>B</v>
      </c>
      <c r="K9" s="34"/>
      <c r="L9" s="34"/>
      <c r="M9" s="34"/>
      <c r="N9" s="34"/>
      <c r="O9" s="34"/>
      <c r="P9" s="34"/>
      <c r="Q9" s="70"/>
      <c r="R9" s="71"/>
      <c r="S9" s="71"/>
      <c r="T9" s="72"/>
      <c r="U9" s="71"/>
      <c r="V9" s="73"/>
      <c r="W9" s="74" t="e">
        <f>(#REF!*('Data Components'!D9-'Data Components'!E9-'Data Components'!F9-'Data Components'!G9-'Data Components'!#REF!))</f>
        <v>#REF!</v>
      </c>
      <c r="X9" s="71">
        <v>1539</v>
      </c>
    </row>
    <row r="10" spans="1:24" x14ac:dyDescent="0.25">
      <c r="A10" s="32" t="s">
        <v>1</v>
      </c>
      <c r="B10" s="33" t="s">
        <v>245</v>
      </c>
      <c r="C10" s="75">
        <f>('Data Components'!C8*1.1)-('Data Components'!F8*$E$1)</f>
        <v>27597350.163791005</v>
      </c>
      <c r="D10" s="75">
        <f>('Data Components'!D8-('Data Components'!E8+'Data Components'!F8+'Data Components'!G8))*'Data Components'!$E$3</f>
        <v>26975277.359999996</v>
      </c>
      <c r="E10" s="75">
        <f>IF('Data Components'!K8&gt;0,'Data Components'!H8+('Data Components'!K8+'Data Components'!L8),0)</f>
        <v>27035578.740040001</v>
      </c>
      <c r="F10" s="75">
        <f t="shared" ref="F10:F72" si="0">MAX(C10:E10)</f>
        <v>27597350.163791005</v>
      </c>
      <c r="G10" s="82" t="str">
        <f t="shared" ref="G10:G73" si="1">IF(C10&gt;D10,"F",IF(D10&gt;C10,"B","SGA"))</f>
        <v>F</v>
      </c>
      <c r="K10" s="34"/>
      <c r="L10" s="34"/>
      <c r="M10" s="34"/>
      <c r="N10" s="34"/>
      <c r="O10" s="34"/>
      <c r="P10" s="34"/>
      <c r="Q10" s="70"/>
      <c r="R10" s="71"/>
      <c r="S10" s="71"/>
      <c r="T10" s="72"/>
      <c r="U10" s="71"/>
      <c r="V10" s="73"/>
      <c r="W10" s="74" t="e">
        <f>(#REF!*('Data Components'!D10-'Data Components'!E10-'Data Components'!F10-'Data Components'!G10-'Data Components'!#REF!))</f>
        <v>#REF!</v>
      </c>
      <c r="X10" s="71">
        <v>5637</v>
      </c>
    </row>
    <row r="11" spans="1:24" x14ac:dyDescent="0.25">
      <c r="A11" s="32" t="s">
        <v>2</v>
      </c>
      <c r="B11" s="33" t="s">
        <v>469</v>
      </c>
      <c r="C11" s="75">
        <f>('Data Components'!C9*1.1)-('Data Components'!F9*$E$1)</f>
        <v>6924462.4384265002</v>
      </c>
      <c r="D11" s="75">
        <f>('Data Components'!D9-('Data Components'!E9+'Data Components'!F9+'Data Components'!G9))*'Data Components'!$E$3</f>
        <v>9635722.9199999981</v>
      </c>
      <c r="E11" s="75">
        <f>IF('Data Components'!K9&gt;0,'Data Components'!H9+('Data Components'!K9+'Data Components'!L9),0)</f>
        <v>0</v>
      </c>
      <c r="F11" s="75">
        <f t="shared" si="0"/>
        <v>9635722.9199999981</v>
      </c>
      <c r="G11" s="82" t="str">
        <f t="shared" si="1"/>
        <v>B</v>
      </c>
      <c r="K11" s="34"/>
      <c r="L11" s="34"/>
      <c r="M11" s="34"/>
      <c r="N11" s="34"/>
      <c r="O11" s="34"/>
      <c r="P11" s="34"/>
      <c r="Q11" s="70"/>
      <c r="R11" s="71"/>
      <c r="S11" s="71"/>
      <c r="T11" s="72"/>
      <c r="U11" s="71"/>
      <c r="V11" s="73"/>
      <c r="W11" s="74" t="e">
        <f>(#REF!*('Data Components'!D11-'Data Components'!E11-'Data Components'!F11-'Data Components'!G11-'Data Components'!#REF!))</f>
        <v>#REF!</v>
      </c>
      <c r="X11" s="71">
        <v>1684309</v>
      </c>
    </row>
    <row r="12" spans="1:24" x14ac:dyDescent="0.25">
      <c r="A12" s="32" t="s">
        <v>3</v>
      </c>
      <c r="B12" s="33" t="s">
        <v>246</v>
      </c>
      <c r="C12" s="75">
        <f>('Data Components'!C10*1.1)-('Data Components'!F10*$E$1)</f>
        <v>2510058.1602342003</v>
      </c>
      <c r="D12" s="75">
        <f>('Data Components'!D10-('Data Components'!E10+'Data Components'!F10+'Data Components'!G10))*'Data Components'!$E$3</f>
        <v>3780253.2299999995</v>
      </c>
      <c r="E12" s="75">
        <f>IF('Data Components'!K10&gt;0,'Data Components'!H10+('Data Components'!K10+'Data Components'!L10),0)</f>
        <v>0</v>
      </c>
      <c r="F12" s="75">
        <f t="shared" si="0"/>
        <v>3780253.2299999995</v>
      </c>
      <c r="G12" s="82" t="str">
        <f t="shared" si="1"/>
        <v>B</v>
      </c>
      <c r="K12" s="34"/>
      <c r="L12" s="34"/>
      <c r="M12" s="34"/>
      <c r="N12" s="34"/>
      <c r="O12" s="34"/>
      <c r="P12" s="34"/>
      <c r="Q12" s="70"/>
      <c r="R12" s="71"/>
      <c r="S12" s="71"/>
      <c r="T12" s="72"/>
      <c r="U12" s="71"/>
      <c r="V12" s="73"/>
      <c r="W12" s="74" t="e">
        <f>(#REF!*('Data Components'!D12-'Data Components'!E12-'Data Components'!F12-'Data Components'!G12-'Data Components'!#REF!))</f>
        <v>#REF!</v>
      </c>
      <c r="X12" s="71">
        <v>7415</v>
      </c>
    </row>
    <row r="13" spans="1:24" x14ac:dyDescent="0.25">
      <c r="A13" s="32" t="s">
        <v>4</v>
      </c>
      <c r="B13" s="33" t="s">
        <v>247</v>
      </c>
      <c r="C13" s="75">
        <f>('Data Components'!C11*1.1)-('Data Components'!F11*$E$1)</f>
        <v>4072126.660663201</v>
      </c>
      <c r="D13" s="75">
        <f>('Data Components'!D11-('Data Components'!E11+'Data Components'!F11+'Data Components'!G11))*'Data Components'!$E$3</f>
        <v>4513710.2699999996</v>
      </c>
      <c r="E13" s="75">
        <f>IF('Data Components'!K11&gt;0,'Data Components'!H11+('Data Components'!K11+'Data Components'!L11),0)</f>
        <v>0</v>
      </c>
      <c r="F13" s="75">
        <f t="shared" si="0"/>
        <v>4513710.2699999996</v>
      </c>
      <c r="G13" s="82" t="str">
        <f t="shared" si="1"/>
        <v>B</v>
      </c>
      <c r="K13" s="34"/>
      <c r="L13" s="34"/>
      <c r="M13" s="34"/>
      <c r="N13" s="34"/>
      <c r="O13" s="34"/>
      <c r="P13" s="34"/>
      <c r="Q13" s="70"/>
      <c r="R13" s="71"/>
      <c r="S13" s="71"/>
      <c r="T13" s="72"/>
      <c r="U13" s="71"/>
      <c r="V13" s="73"/>
      <c r="W13" s="74" t="e">
        <f>(#REF!*('Data Components'!D13-'Data Components'!E13-'Data Components'!F13-'Data Components'!G13-'Data Components'!#REF!))</f>
        <v>#REF!</v>
      </c>
      <c r="X13" s="71">
        <v>74465</v>
      </c>
    </row>
    <row r="14" spans="1:24" x14ac:dyDescent="0.25">
      <c r="A14" s="32" t="s">
        <v>5</v>
      </c>
      <c r="B14" s="33" t="s">
        <v>248</v>
      </c>
      <c r="C14" s="75">
        <f>('Data Components'!C12*1.1)-('Data Components'!F12*$E$1)</f>
        <v>2029313.0398129001</v>
      </c>
      <c r="D14" s="75">
        <f>('Data Components'!D12-('Data Components'!E12+'Data Components'!F12+'Data Components'!G12))*'Data Components'!$E$3</f>
        <v>2639821.44</v>
      </c>
      <c r="E14" s="75">
        <f>IF('Data Components'!K12&gt;0,'Data Components'!H12+('Data Components'!K12+'Data Components'!L12),0)</f>
        <v>0</v>
      </c>
      <c r="F14" s="75">
        <f t="shared" si="0"/>
        <v>2639821.44</v>
      </c>
      <c r="G14" s="82" t="str">
        <f t="shared" si="1"/>
        <v>B</v>
      </c>
      <c r="I14" s="68"/>
      <c r="Q14" s="70"/>
      <c r="R14" s="71"/>
      <c r="S14" s="71"/>
      <c r="T14" s="72"/>
      <c r="U14" s="71"/>
      <c r="V14" s="73"/>
      <c r="W14" s="74" t="e">
        <f>(#REF!*('Data Components'!D14-'Data Components'!E14-'Data Components'!F14-'Data Components'!G14-'Data Components'!#REF!))</f>
        <v>#REF!</v>
      </c>
      <c r="X14" s="71">
        <v>1143391</v>
      </c>
    </row>
    <row r="15" spans="1:24" x14ac:dyDescent="0.25">
      <c r="A15" s="32" t="s">
        <v>6</v>
      </c>
      <c r="B15" s="33" t="s">
        <v>249</v>
      </c>
      <c r="C15" s="75">
        <f>('Data Components'!C13*1.1)-('Data Components'!F13*$E$1)</f>
        <v>5348406.7350000003</v>
      </c>
      <c r="D15" s="75">
        <f>('Data Components'!D13-('Data Components'!E13+'Data Components'!F13+'Data Components'!G13))*'Data Components'!$E$3</f>
        <v>6547716.7049999991</v>
      </c>
      <c r="E15" s="75">
        <f>IF('Data Components'!K13&gt;0,'Data Components'!H13+('Data Components'!K13+'Data Components'!L13),0)</f>
        <v>0</v>
      </c>
      <c r="F15" s="75">
        <f t="shared" si="0"/>
        <v>6547716.7049999991</v>
      </c>
      <c r="G15" s="82" t="str">
        <f t="shared" si="1"/>
        <v>B</v>
      </c>
      <c r="Q15" s="70"/>
      <c r="R15" s="71"/>
      <c r="S15" s="71"/>
      <c r="T15" s="72"/>
      <c r="U15" s="71"/>
      <c r="V15" s="73"/>
      <c r="W15" s="74" t="e">
        <f>(#REF!*('Data Components'!D15-'Data Components'!E15-'Data Components'!F15-'Data Components'!G15-'Data Components'!#REF!))</f>
        <v>#REF!</v>
      </c>
      <c r="X15" s="71">
        <v>574242</v>
      </c>
    </row>
    <row r="16" spans="1:24" x14ac:dyDescent="0.25">
      <c r="A16" s="32" t="s">
        <v>7</v>
      </c>
      <c r="B16" s="33" t="s">
        <v>470</v>
      </c>
      <c r="C16" s="75">
        <f>('Data Components'!C14*1.1)-('Data Components'!F14*$E$1)</f>
        <v>1850695.0140000002</v>
      </c>
      <c r="D16" s="75">
        <f>('Data Components'!D14-('Data Components'!E14+'Data Components'!F14+'Data Components'!G14))*'Data Components'!$E$3</f>
        <v>2442184.17</v>
      </c>
      <c r="E16" s="75">
        <f>IF('Data Components'!K14&gt;0,'Data Components'!H14+('Data Components'!K14+'Data Components'!L14),0)</f>
        <v>0</v>
      </c>
      <c r="F16" s="75">
        <f t="shared" si="0"/>
        <v>2442184.17</v>
      </c>
      <c r="G16" s="111" t="str">
        <f t="shared" si="1"/>
        <v>B</v>
      </c>
      <c r="Q16" s="70"/>
      <c r="R16" s="71"/>
      <c r="S16" s="71"/>
      <c r="T16" s="72"/>
      <c r="U16" s="71"/>
      <c r="V16" s="73"/>
      <c r="W16" s="74" t="e">
        <f>(#REF!*('Data Components'!D16-'Data Components'!E16-'Data Components'!F16-'Data Components'!G16-'Data Components'!#REF!))</f>
        <v>#REF!</v>
      </c>
      <c r="X16" s="71">
        <v>849950</v>
      </c>
    </row>
    <row r="17" spans="1:24" x14ac:dyDescent="0.25">
      <c r="A17" s="32" t="s">
        <v>8</v>
      </c>
      <c r="B17" s="33" t="s">
        <v>250</v>
      </c>
      <c r="C17" s="75">
        <f>('Data Components'!C15*1.1)-('Data Components'!F15*$E$1)</f>
        <v>2428480.7609999999</v>
      </c>
      <c r="D17" s="75">
        <f>('Data Components'!D15-('Data Components'!E15+'Data Components'!F15+'Data Components'!G15))*'Data Components'!$E$3</f>
        <v>3252666.4199999995</v>
      </c>
      <c r="E17" s="75">
        <f>IF('Data Components'!K15&gt;0,'Data Components'!H15+('Data Components'!K15+'Data Components'!L15),0)</f>
        <v>0</v>
      </c>
      <c r="F17" s="75">
        <f t="shared" si="0"/>
        <v>3252666.4199999995</v>
      </c>
      <c r="G17" s="82" t="str">
        <f t="shared" si="1"/>
        <v>B</v>
      </c>
      <c r="Q17" s="70"/>
      <c r="R17" s="71"/>
      <c r="S17" s="71"/>
      <c r="T17" s="72"/>
      <c r="U17" s="71"/>
      <c r="V17" s="73"/>
      <c r="W17" s="74" t="e">
        <f>(#REF!*('Data Components'!D17-'Data Components'!E17-'Data Components'!F17-'Data Components'!G17-'Data Components'!#REF!))</f>
        <v>#REF!</v>
      </c>
      <c r="X17" s="71">
        <v>469143</v>
      </c>
    </row>
    <row r="18" spans="1:24" x14ac:dyDescent="0.25">
      <c r="A18" s="32" t="s">
        <v>9</v>
      </c>
      <c r="B18" s="33" t="s">
        <v>251</v>
      </c>
      <c r="C18" s="75">
        <f>('Data Components'!C16*1.1)-('Data Components'!F16*$E$1)</f>
        <v>1853202.9684223002</v>
      </c>
      <c r="D18" s="75">
        <f>('Data Components'!D16-('Data Components'!E16+'Data Components'!F16+'Data Components'!G16))*'Data Components'!$E$3</f>
        <v>2488848.3299999996</v>
      </c>
      <c r="E18" s="75">
        <f>IF('Data Components'!K16&gt;0,'Data Components'!H16+('Data Components'!K16+'Data Components'!L16),0)</f>
        <v>0</v>
      </c>
      <c r="F18" s="75">
        <f t="shared" si="0"/>
        <v>2488848.3299999996</v>
      </c>
      <c r="G18" s="82" t="str">
        <f t="shared" si="1"/>
        <v>B</v>
      </c>
      <c r="Q18" s="70"/>
      <c r="R18" s="71"/>
      <c r="S18" s="71"/>
      <c r="T18" s="72"/>
      <c r="U18" s="71"/>
      <c r="V18" s="73"/>
      <c r="W18" s="74" t="e">
        <f>(#REF!*('Data Components'!D18-'Data Components'!E18-'Data Components'!F18-'Data Components'!G18-'Data Components'!#REF!))</f>
        <v>#REF!</v>
      </c>
      <c r="X18" s="71">
        <v>557</v>
      </c>
    </row>
    <row r="19" spans="1:24" x14ac:dyDescent="0.25">
      <c r="A19" s="32" t="s">
        <v>10</v>
      </c>
      <c r="B19" s="33" t="s">
        <v>252</v>
      </c>
      <c r="C19" s="75">
        <f>('Data Components'!C17*1.1)-('Data Components'!F17*$E$1)</f>
        <v>5498292.1191155007</v>
      </c>
      <c r="D19" s="75">
        <f>('Data Components'!D17-('Data Components'!E17+'Data Components'!F17+'Data Components'!G17))*'Data Components'!$E$3</f>
        <v>7175657.7899999991</v>
      </c>
      <c r="E19" s="75">
        <f>IF('Data Components'!K17&gt;0,'Data Components'!H17+('Data Components'!K17+'Data Components'!L17),0)</f>
        <v>0</v>
      </c>
      <c r="F19" s="75">
        <f t="shared" si="0"/>
        <v>7175657.7899999991</v>
      </c>
      <c r="G19" s="82" t="str">
        <f t="shared" si="1"/>
        <v>B</v>
      </c>
      <c r="Q19" s="70"/>
      <c r="R19" s="71"/>
      <c r="S19" s="71"/>
      <c r="T19" s="72"/>
      <c r="U19" s="71"/>
      <c r="V19" s="73"/>
      <c r="W19" s="74" t="e">
        <f>(#REF!*('Data Components'!D19-'Data Components'!E19-'Data Components'!F19-'Data Components'!G19-'Data Components'!#REF!))</f>
        <v>#REF!</v>
      </c>
      <c r="X19" s="71">
        <v>78579</v>
      </c>
    </row>
    <row r="20" spans="1:24" x14ac:dyDescent="0.25">
      <c r="A20" s="32" t="s">
        <v>11</v>
      </c>
      <c r="B20" s="33" t="s">
        <v>253</v>
      </c>
      <c r="C20" s="75">
        <f>('Data Components'!C18*1.1)-('Data Components'!F18*$E$1)</f>
        <v>1675171.5115186004</v>
      </c>
      <c r="D20" s="75">
        <f>('Data Components'!D18-('Data Components'!E18+'Data Components'!F18+'Data Components'!G18))*'Data Components'!$E$3</f>
        <v>2150467.8449999997</v>
      </c>
      <c r="E20" s="75">
        <f>IF('Data Components'!K18&gt;0,'Data Components'!H18+('Data Components'!K18+'Data Components'!L18),0)</f>
        <v>0</v>
      </c>
      <c r="F20" s="75">
        <f t="shared" si="0"/>
        <v>2150467.8449999997</v>
      </c>
      <c r="G20" s="82" t="str">
        <f t="shared" si="1"/>
        <v>B</v>
      </c>
      <c r="Q20" s="70"/>
      <c r="R20" s="71"/>
      <c r="S20" s="71"/>
      <c r="T20" s="72"/>
      <c r="U20" s="71"/>
      <c r="V20" s="73"/>
      <c r="W20" s="74" t="e">
        <f>(#REF!*('Data Components'!D20-'Data Components'!E20-'Data Components'!F20-'Data Components'!G20-'Data Components'!#REF!))</f>
        <v>#REF!</v>
      </c>
      <c r="X20" s="71">
        <v>7747396</v>
      </c>
    </row>
    <row r="21" spans="1:24" x14ac:dyDescent="0.25">
      <c r="A21" s="32" t="s">
        <v>12</v>
      </c>
      <c r="B21" s="33" t="s">
        <v>254</v>
      </c>
      <c r="C21" s="75">
        <f>('Data Components'!C19*1.1)-('Data Components'!F19*$E$1)</f>
        <v>1472601.9648985001</v>
      </c>
      <c r="D21" s="75">
        <f>('Data Components'!D19-('Data Components'!E19+'Data Components'!F19+'Data Components'!G19))*'Data Components'!$E$3</f>
        <v>2091304.4999999998</v>
      </c>
      <c r="E21" s="75">
        <f>IF('Data Components'!K19&gt;0,'Data Components'!H19+('Data Components'!K19+'Data Components'!L19),0)</f>
        <v>0</v>
      </c>
      <c r="F21" s="75">
        <f t="shared" si="0"/>
        <v>2091304.4999999998</v>
      </c>
      <c r="G21" s="82" t="str">
        <f t="shared" si="1"/>
        <v>B</v>
      </c>
      <c r="Q21" s="70"/>
      <c r="R21" s="71"/>
      <c r="S21" s="71"/>
      <c r="T21" s="72"/>
      <c r="U21" s="71"/>
      <c r="V21" s="73"/>
      <c r="W21" s="74" t="e">
        <f>(#REF!*('Data Components'!D21-'Data Components'!E21-'Data Components'!F21-'Data Components'!G21-'Data Components'!#REF!))</f>
        <v>#REF!</v>
      </c>
      <c r="X21" s="71">
        <v>856569</v>
      </c>
    </row>
    <row r="22" spans="1:24" x14ac:dyDescent="0.25">
      <c r="A22" s="32" t="s">
        <v>13</v>
      </c>
      <c r="B22" s="33" t="s">
        <v>255</v>
      </c>
      <c r="C22" s="75">
        <f>('Data Components'!C20*1.1)-('Data Components'!F20*$E$1)</f>
        <v>12000560.592000002</v>
      </c>
      <c r="D22" s="75">
        <f>('Data Components'!D20-('Data Components'!E20+'Data Components'!F20+'Data Components'!G20))*'Data Components'!$E$3</f>
        <v>12452726.864999998</v>
      </c>
      <c r="E22" s="75">
        <f>IF('Data Components'!K20&gt;0,'Data Components'!H20+('Data Components'!K20+'Data Components'!L20),0)</f>
        <v>0</v>
      </c>
      <c r="F22" s="75">
        <f t="shared" si="0"/>
        <v>12452726.864999998</v>
      </c>
      <c r="G22" s="82" t="str">
        <f t="shared" si="1"/>
        <v>B</v>
      </c>
      <c r="Q22" s="70"/>
      <c r="R22" s="71"/>
      <c r="S22" s="71"/>
      <c r="T22" s="72"/>
      <c r="U22" s="71"/>
      <c r="V22" s="73"/>
      <c r="W22" s="74" t="e">
        <f>(#REF!*('Data Components'!D22-'Data Components'!E22-'Data Components'!F22-'Data Components'!G22-'Data Components'!#REF!))</f>
        <v>#REF!</v>
      </c>
      <c r="X22" s="71">
        <v>2321372</v>
      </c>
    </row>
    <row r="23" spans="1:24" x14ac:dyDescent="0.25">
      <c r="A23" s="32" t="s">
        <v>14</v>
      </c>
      <c r="B23" s="33" t="s">
        <v>256</v>
      </c>
      <c r="C23" s="75">
        <f>('Data Components'!C21*1.1)-('Data Components'!F21*$E$1)</f>
        <v>4237157.9975640001</v>
      </c>
      <c r="D23" s="75">
        <f>('Data Components'!D21-('Data Components'!E21+'Data Components'!F21+'Data Components'!G21))*'Data Components'!$E$3</f>
        <v>5014186.1999999993</v>
      </c>
      <c r="E23" s="75">
        <f>IF('Data Components'!K21&gt;0,'Data Components'!H21+('Data Components'!K21+'Data Components'!L21),0)</f>
        <v>0</v>
      </c>
      <c r="F23" s="75">
        <f t="shared" si="0"/>
        <v>5014186.1999999993</v>
      </c>
      <c r="G23" s="82" t="str">
        <f t="shared" si="1"/>
        <v>B</v>
      </c>
      <c r="Q23" s="70"/>
      <c r="R23" s="71"/>
      <c r="S23" s="71"/>
      <c r="T23" s="72"/>
      <c r="U23" s="71"/>
      <c r="V23" s="73"/>
      <c r="W23" s="74" t="e">
        <f>(#REF!*('Data Components'!D23-'Data Components'!E23-'Data Components'!F23-'Data Components'!G23-'Data Components'!#REF!))</f>
        <v>#REF!</v>
      </c>
      <c r="X23" s="71">
        <v>934340</v>
      </c>
    </row>
    <row r="24" spans="1:24" x14ac:dyDescent="0.25">
      <c r="A24" s="32" t="s">
        <v>257</v>
      </c>
      <c r="B24" s="33" t="s">
        <v>258</v>
      </c>
      <c r="C24" s="75">
        <f>('Data Components'!C22*1.1)-('Data Components'!F22*$E$1)</f>
        <v>1699933.3454445</v>
      </c>
      <c r="D24" s="75">
        <f>('Data Components'!D22-('Data Components'!E22+'Data Components'!F22+'Data Components'!G22))*'Data Components'!$E$3</f>
        <v>1434635.4899999998</v>
      </c>
      <c r="E24" s="75">
        <f>IF('Data Components'!K22&gt;0,'Data Components'!H22+('Data Components'!K22+'Data Components'!L22),0)</f>
        <v>0</v>
      </c>
      <c r="F24" s="75">
        <f t="shared" si="0"/>
        <v>1699933.3454445</v>
      </c>
      <c r="G24" s="82" t="str">
        <f t="shared" si="1"/>
        <v>F</v>
      </c>
      <c r="Q24" s="70"/>
      <c r="R24" s="71"/>
      <c r="S24" s="71"/>
      <c r="T24" s="72"/>
      <c r="U24" s="71"/>
      <c r="V24" s="73"/>
      <c r="W24" s="74" t="e">
        <f>(#REF!*('Data Components'!D24-'Data Components'!E24-'Data Components'!F24-'Data Components'!G24-'Data Components'!#REF!))</f>
        <v>#REF!</v>
      </c>
      <c r="X24" s="71">
        <v>106628</v>
      </c>
    </row>
    <row r="25" spans="1:24" x14ac:dyDescent="0.25">
      <c r="A25" s="32" t="s">
        <v>486</v>
      </c>
      <c r="B25" s="33" t="s">
        <v>487</v>
      </c>
      <c r="C25" s="75">
        <f>('Data Components'!C23*1.1)-('Data Components'!F23*$E$1)</f>
        <v>2709542.0926824003</v>
      </c>
      <c r="D25" s="75">
        <f>('Data Components'!D23-('Data Components'!E23+'Data Components'!F23+'Data Components'!G23))*'Data Components'!$E$3</f>
        <v>4044819.4799999995</v>
      </c>
      <c r="E25" s="75">
        <f>IF('Data Components'!K23&gt;0,'Data Components'!H23+('Data Components'!K23+'Data Components'!L23),0)</f>
        <v>0</v>
      </c>
      <c r="F25" s="75">
        <f t="shared" si="0"/>
        <v>4044819.4799999995</v>
      </c>
      <c r="G25" s="82" t="str">
        <f t="shared" si="1"/>
        <v>B</v>
      </c>
      <c r="Q25" s="70"/>
      <c r="R25" s="71"/>
      <c r="S25" s="71"/>
      <c r="T25" s="72"/>
      <c r="U25" s="71"/>
      <c r="V25" s="73"/>
      <c r="W25" s="74" t="e">
        <f>(#REF!*('Data Components'!D25-'Data Components'!E25-'Data Components'!F25-'Data Components'!G25-'Data Components'!#REF!))</f>
        <v>#REF!</v>
      </c>
      <c r="X25" s="71">
        <v>1766710</v>
      </c>
    </row>
    <row r="26" spans="1:24" x14ac:dyDescent="0.25">
      <c r="A26" s="32" t="s">
        <v>15</v>
      </c>
      <c r="B26" s="33" t="s">
        <v>259</v>
      </c>
      <c r="C26" s="75">
        <f>('Data Components'!C24*1.1)-('Data Components'!F24*$E$1)</f>
        <v>5419126.307</v>
      </c>
      <c r="D26" s="75">
        <f>('Data Components'!D24-('Data Components'!E24+'Data Components'!F24+'Data Components'!G24))*'Data Components'!$E$3</f>
        <v>7037654.2049999991</v>
      </c>
      <c r="E26" s="75">
        <f>IF('Data Components'!K24&gt;0,'Data Components'!H24+('Data Components'!K24+'Data Components'!L24),0)</f>
        <v>0</v>
      </c>
      <c r="F26" s="75">
        <f t="shared" si="0"/>
        <v>7037654.2049999991</v>
      </c>
      <c r="G26" s="82" t="str">
        <f t="shared" si="1"/>
        <v>B</v>
      </c>
      <c r="Q26" s="70"/>
      <c r="R26" s="71"/>
      <c r="S26" s="71"/>
      <c r="T26" s="72"/>
      <c r="U26" s="71"/>
      <c r="V26" s="73"/>
      <c r="W26" s="74" t="e">
        <f>(#REF!*('Data Components'!D26-'Data Components'!E26-'Data Components'!F26-'Data Components'!G26-'Data Components'!#REF!))</f>
        <v>#REF!</v>
      </c>
      <c r="X26" s="71">
        <v>12559090</v>
      </c>
    </row>
    <row r="27" spans="1:24" x14ac:dyDescent="0.25">
      <c r="A27" s="32" t="s">
        <v>16</v>
      </c>
      <c r="B27" s="33" t="s">
        <v>260</v>
      </c>
      <c r="C27" s="75">
        <f>('Data Components'!C25*1.1)-('Data Components'!F25*$E$1)</f>
        <v>6313323.2161649</v>
      </c>
      <c r="D27" s="75">
        <f>('Data Components'!D25-('Data Components'!E25+'Data Components'!F25+'Data Components'!G25))*'Data Components'!$E$3</f>
        <v>6414988.3649999993</v>
      </c>
      <c r="E27" s="75">
        <f>IF('Data Components'!K25&gt;0,'Data Components'!H25+('Data Components'!K25+'Data Components'!L25),0)</f>
        <v>6404714.2253630003</v>
      </c>
      <c r="F27" s="75">
        <f t="shared" si="0"/>
        <v>6414988.3649999993</v>
      </c>
      <c r="G27" s="82" t="str">
        <f t="shared" si="1"/>
        <v>B</v>
      </c>
      <c r="Q27" s="70"/>
      <c r="R27" s="71"/>
      <c r="S27" s="71"/>
      <c r="T27" s="72"/>
      <c r="U27" s="71"/>
      <c r="V27" s="73"/>
      <c r="W27" s="74" t="e">
        <f>(#REF!*('Data Components'!D27-'Data Components'!E27-'Data Components'!F27-'Data Components'!G27-'Data Components'!#REF!))</f>
        <v>#REF!</v>
      </c>
      <c r="X27" s="71">
        <v>268045</v>
      </c>
    </row>
    <row r="28" spans="1:24" x14ac:dyDescent="0.25">
      <c r="A28" s="32" t="s">
        <v>17</v>
      </c>
      <c r="B28" s="33" t="s">
        <v>261</v>
      </c>
      <c r="C28" s="75">
        <f>('Data Components'!C26*1.1)-('Data Components'!F26*$E$1)</f>
        <v>40585835.581978768</v>
      </c>
      <c r="D28" s="75">
        <f>('Data Components'!D26-('Data Components'!E26+'Data Components'!F26+'Data Components'!G26))*'Data Components'!$E$3</f>
        <v>37714574.699999996</v>
      </c>
      <c r="E28" s="75">
        <f>IF('Data Components'!K26&gt;0,'Data Components'!H26+('Data Components'!K26+'Data Components'!L26),0)</f>
        <v>0</v>
      </c>
      <c r="F28" s="75">
        <f t="shared" si="0"/>
        <v>40585835.581978768</v>
      </c>
      <c r="G28" s="82" t="str">
        <f t="shared" si="1"/>
        <v>F</v>
      </c>
      <c r="Q28" s="70"/>
      <c r="R28" s="71"/>
      <c r="S28" s="71"/>
      <c r="T28" s="72"/>
      <c r="U28" s="71"/>
      <c r="V28" s="73"/>
      <c r="W28" s="74" t="e">
        <f>(#REF!*('Data Components'!D28-'Data Components'!E28-'Data Components'!F28-'Data Components'!G28-'Data Components'!#REF!))</f>
        <v>#REF!</v>
      </c>
      <c r="X28" s="71">
        <v>1445537</v>
      </c>
    </row>
    <row r="29" spans="1:24" x14ac:dyDescent="0.25">
      <c r="A29" s="32" t="s">
        <v>18</v>
      </c>
      <c r="B29" s="33" t="s">
        <v>262</v>
      </c>
      <c r="C29" s="75">
        <f>('Data Components'!C27*1.1)-('Data Components'!F27*$E$1)</f>
        <v>3379754.7990000001</v>
      </c>
      <c r="D29" s="75">
        <f>('Data Components'!D27-('Data Components'!E27+'Data Components'!F27+'Data Components'!G27))*'Data Components'!$E$3</f>
        <v>3849691.6949999994</v>
      </c>
      <c r="E29" s="75">
        <f>IF('Data Components'!K27&gt;0,'Data Components'!H27+('Data Components'!K27+'Data Components'!L27),0)</f>
        <v>0</v>
      </c>
      <c r="F29" s="75">
        <f t="shared" si="0"/>
        <v>3849691.6949999994</v>
      </c>
      <c r="G29" s="82" t="str">
        <f t="shared" si="1"/>
        <v>B</v>
      </c>
      <c r="Q29" s="70"/>
      <c r="R29" s="71"/>
      <c r="S29" s="71"/>
      <c r="T29" s="72"/>
      <c r="U29" s="71"/>
      <c r="V29" s="73"/>
      <c r="W29" s="74" t="e">
        <f>(#REF!*('Data Components'!D29-'Data Components'!E29-'Data Components'!F29-'Data Components'!G29-'Data Components'!#REF!))</f>
        <v>#REF!</v>
      </c>
      <c r="X29" s="71">
        <v>23915</v>
      </c>
    </row>
    <row r="30" spans="1:24" x14ac:dyDescent="0.25">
      <c r="A30" s="32" t="s">
        <v>19</v>
      </c>
      <c r="B30" s="33" t="s">
        <v>263</v>
      </c>
      <c r="C30" s="75">
        <f>('Data Components'!C28*1.1)-('Data Components'!F28*$E$1)</f>
        <v>3152124.5315950005</v>
      </c>
      <c r="D30" s="75">
        <f>('Data Components'!D28-('Data Components'!E28+'Data Components'!F28+'Data Components'!G28))*'Data Components'!$E$3</f>
        <v>4626770.76</v>
      </c>
      <c r="E30" s="75">
        <f>IF('Data Components'!K28&gt;0,'Data Components'!H28+('Data Components'!K28+'Data Components'!L28),0)</f>
        <v>0</v>
      </c>
      <c r="F30" s="75">
        <f t="shared" si="0"/>
        <v>4626770.76</v>
      </c>
      <c r="G30" s="82" t="str">
        <f t="shared" si="1"/>
        <v>B</v>
      </c>
      <c r="Q30" s="70"/>
      <c r="R30" s="71"/>
      <c r="S30" s="71"/>
      <c r="T30" s="72"/>
      <c r="U30" s="71"/>
      <c r="V30" s="73"/>
      <c r="W30" s="74" t="e">
        <f>(#REF!*('Data Components'!D30-'Data Components'!E30-'Data Components'!F30-'Data Components'!G30-'Data Components'!#REF!))</f>
        <v>#REF!</v>
      </c>
      <c r="X30" s="71">
        <v>14575</v>
      </c>
    </row>
    <row r="31" spans="1:24" x14ac:dyDescent="0.25">
      <c r="A31" s="32" t="s">
        <v>20</v>
      </c>
      <c r="B31" s="33" t="s">
        <v>264</v>
      </c>
      <c r="C31" s="75">
        <f>('Data Components'!C29*1.1)-('Data Components'!F29*$E$1)</f>
        <v>4384650.9543237006</v>
      </c>
      <c r="D31" s="75">
        <f>('Data Components'!D29-('Data Components'!E29+'Data Components'!F29+'Data Components'!G29))*'Data Components'!$E$3</f>
        <v>4467350.6249999991</v>
      </c>
      <c r="E31" s="75">
        <f>IF('Data Components'!K29&gt;0,'Data Components'!H29+('Data Components'!K29+'Data Components'!L29),0)</f>
        <v>0</v>
      </c>
      <c r="F31" s="75">
        <f t="shared" si="0"/>
        <v>4467350.6249999991</v>
      </c>
      <c r="G31" s="82" t="str">
        <f t="shared" si="1"/>
        <v>B</v>
      </c>
      <c r="Q31" s="70"/>
      <c r="R31" s="71"/>
      <c r="S31" s="71"/>
      <c r="T31" s="72"/>
      <c r="U31" s="71"/>
      <c r="V31" s="73"/>
      <c r="W31" s="74" t="e">
        <f>(#REF!*('Data Components'!D31-'Data Components'!E31-'Data Components'!F31-'Data Components'!G31-'Data Components'!#REF!))</f>
        <v>#REF!</v>
      </c>
      <c r="X31" s="71">
        <v>1442490</v>
      </c>
    </row>
    <row r="32" spans="1:24" x14ac:dyDescent="0.25">
      <c r="A32" s="32" t="s">
        <v>21</v>
      </c>
      <c r="B32" s="33" t="s">
        <v>265</v>
      </c>
      <c r="C32" s="75">
        <f>('Data Components'!C30*1.1)-('Data Components'!F30*$E$1)</f>
        <v>2516175.31024</v>
      </c>
      <c r="D32" s="75">
        <f>('Data Components'!D30-('Data Components'!E30+'Data Components'!F30+'Data Components'!G30))*'Data Components'!$E$3</f>
        <v>2339549.5499999998</v>
      </c>
      <c r="E32" s="75">
        <f>IF('Data Components'!K30&gt;0,'Data Components'!H30+('Data Components'!K30+'Data Components'!L30),0)</f>
        <v>0</v>
      </c>
      <c r="F32" s="75">
        <f t="shared" si="0"/>
        <v>2516175.31024</v>
      </c>
      <c r="G32" s="82" t="str">
        <f t="shared" si="1"/>
        <v>F</v>
      </c>
      <c r="Q32" s="70"/>
      <c r="R32" s="71"/>
      <c r="S32" s="71"/>
      <c r="T32" s="72"/>
      <c r="U32" s="71"/>
      <c r="V32" s="73"/>
      <c r="W32" s="74" t="e">
        <f>(#REF!*('Data Components'!D32-'Data Components'!E32-'Data Components'!F32-'Data Components'!G32-'Data Components'!#REF!))</f>
        <v>#REF!</v>
      </c>
      <c r="X32" s="71">
        <v>1268500</v>
      </c>
    </row>
    <row r="33" spans="1:24" x14ac:dyDescent="0.25">
      <c r="A33" s="32" t="s">
        <v>22</v>
      </c>
      <c r="B33" s="33" t="s">
        <v>266</v>
      </c>
      <c r="C33" s="75">
        <f>('Data Components'!C31*1.1)-('Data Components'!F31*$E$1)</f>
        <v>2967647.49608</v>
      </c>
      <c r="D33" s="75">
        <f>('Data Components'!D31-('Data Components'!E31+'Data Components'!F31+'Data Components'!G31))*'Data Components'!$E$3</f>
        <v>3027388.6349999998</v>
      </c>
      <c r="E33" s="75">
        <f>IF('Data Components'!K31&gt;0,'Data Components'!H31+('Data Components'!K31+'Data Components'!L31),0)</f>
        <v>0</v>
      </c>
      <c r="F33" s="75">
        <f t="shared" si="0"/>
        <v>3027388.6349999998</v>
      </c>
      <c r="G33" s="82" t="str">
        <f t="shared" si="1"/>
        <v>B</v>
      </c>
      <c r="Q33" s="70"/>
      <c r="R33" s="71"/>
      <c r="S33" s="71"/>
      <c r="T33" s="72"/>
      <c r="U33" s="71"/>
      <c r="V33" s="73"/>
      <c r="W33" s="74" t="e">
        <f>(#REF!*('Data Components'!D33-'Data Components'!E33-'Data Components'!F33-'Data Components'!G33-'Data Components'!#REF!))</f>
        <v>#REF!</v>
      </c>
      <c r="X33" s="71">
        <v>0</v>
      </c>
    </row>
    <row r="34" spans="1:24" x14ac:dyDescent="0.25">
      <c r="A34" s="32" t="s">
        <v>23</v>
      </c>
      <c r="B34" s="33" t="s">
        <v>267</v>
      </c>
      <c r="C34" s="75">
        <f>('Data Components'!C32*1.1)-('Data Components'!F32*$E$1)</f>
        <v>5874712.9760692008</v>
      </c>
      <c r="D34" s="75">
        <f>('Data Components'!D32-('Data Components'!E32+'Data Components'!F32+'Data Components'!G32))*'Data Components'!$E$3</f>
        <v>5769920.0699999994</v>
      </c>
      <c r="E34" s="75">
        <f>IF('Data Components'!K32&gt;0,'Data Components'!H32+('Data Components'!K32+'Data Components'!L32),0)</f>
        <v>0</v>
      </c>
      <c r="F34" s="75">
        <f t="shared" si="0"/>
        <v>5874712.9760692008</v>
      </c>
      <c r="G34" s="82" t="str">
        <f t="shared" si="1"/>
        <v>F</v>
      </c>
      <c r="Q34" s="70"/>
      <c r="R34" s="71"/>
      <c r="S34" s="71"/>
      <c r="T34" s="72"/>
      <c r="U34" s="71"/>
      <c r="V34" s="73"/>
      <c r="W34" s="74" t="e">
        <f>(#REF!*('Data Components'!D34-'Data Components'!E34-'Data Components'!F34-'Data Components'!G34-'Data Components'!#REF!))</f>
        <v>#REF!</v>
      </c>
      <c r="X34" s="71">
        <v>456960</v>
      </c>
    </row>
    <row r="35" spans="1:24" x14ac:dyDescent="0.25">
      <c r="A35" s="32" t="s">
        <v>24</v>
      </c>
      <c r="B35" s="33" t="s">
        <v>268</v>
      </c>
      <c r="C35" s="75">
        <f>('Data Components'!C33*1.1)-('Data Components'!F33*$E$1)</f>
        <v>4297427.6408664007</v>
      </c>
      <c r="D35" s="75">
        <f>('Data Components'!D33-('Data Components'!E33+'Data Components'!F33+'Data Components'!G33))*'Data Components'!$E$3</f>
        <v>4381720.6049999995</v>
      </c>
      <c r="E35" s="75">
        <f>IF('Data Components'!K33&gt;0,'Data Components'!H33+('Data Components'!K33+'Data Components'!L33),0)</f>
        <v>0</v>
      </c>
      <c r="F35" s="75">
        <f t="shared" si="0"/>
        <v>4381720.6049999995</v>
      </c>
      <c r="G35" s="82" t="str">
        <f t="shared" si="1"/>
        <v>B</v>
      </c>
      <c r="Q35" s="70"/>
      <c r="R35" s="71"/>
      <c r="S35" s="71"/>
      <c r="T35" s="72"/>
      <c r="U35" s="71"/>
      <c r="V35" s="73"/>
      <c r="W35" s="74" t="e">
        <f>(#REF!*('Data Components'!#REF!-'Data Components'!#REF!-'Data Components'!#REF!-'Data Components'!#REF!-'Data Components'!#REF!))</f>
        <v>#REF!</v>
      </c>
      <c r="X35" s="71">
        <v>181907</v>
      </c>
    </row>
    <row r="36" spans="1:24" x14ac:dyDescent="0.25">
      <c r="A36" s="32" t="s">
        <v>25</v>
      </c>
      <c r="B36" s="33" t="s">
        <v>269</v>
      </c>
      <c r="C36" s="75">
        <f>('Data Components'!C34*1.1)-('Data Components'!F34*$E$1)</f>
        <v>2273453.1143088001</v>
      </c>
      <c r="D36" s="75">
        <f>('Data Components'!D34-('Data Components'!E34+'Data Components'!F34+'Data Components'!G34))*'Data Components'!$E$3</f>
        <v>3140472.2399999998</v>
      </c>
      <c r="E36" s="75">
        <f>IF('Data Components'!K34&gt;0,'Data Components'!H34+('Data Components'!K34+'Data Components'!L34),0)</f>
        <v>0</v>
      </c>
      <c r="F36" s="75">
        <f t="shared" si="0"/>
        <v>3140472.2399999998</v>
      </c>
      <c r="G36" s="82" t="str">
        <f t="shared" si="1"/>
        <v>B</v>
      </c>
      <c r="Q36" s="70"/>
      <c r="R36" s="71"/>
      <c r="S36" s="71"/>
      <c r="T36" s="72"/>
      <c r="U36" s="71"/>
      <c r="V36" s="73"/>
      <c r="W36" s="74" t="e">
        <f>(#REF!*('Data Components'!D35-'Data Components'!E35-'Data Components'!F35-'Data Components'!G35-'Data Components'!#REF!))</f>
        <v>#REF!</v>
      </c>
      <c r="X36" s="71">
        <v>2152661</v>
      </c>
    </row>
    <row r="37" spans="1:24" x14ac:dyDescent="0.25">
      <c r="A37" s="32" t="s">
        <v>26</v>
      </c>
      <c r="B37" s="33" t="s">
        <v>270</v>
      </c>
      <c r="C37" s="75">
        <f>('Data Components'!C35*1.1)-('Data Components'!F35*$E$1)</f>
        <v>6073696.4940000009</v>
      </c>
      <c r="D37" s="75">
        <f>('Data Components'!D35-('Data Components'!E35+'Data Components'!F35+'Data Components'!G35))*'Data Components'!$E$3</f>
        <v>7338459.7499999991</v>
      </c>
      <c r="E37" s="75">
        <f>IF('Data Components'!K35&gt;0,'Data Components'!H35+('Data Components'!K35+'Data Components'!L35),0)</f>
        <v>0</v>
      </c>
      <c r="F37" s="75">
        <f t="shared" si="0"/>
        <v>7338459.7499999991</v>
      </c>
      <c r="G37" s="82" t="str">
        <f t="shared" si="1"/>
        <v>B</v>
      </c>
      <c r="Q37" s="70"/>
      <c r="R37" s="71"/>
      <c r="S37" s="71"/>
      <c r="T37" s="72"/>
      <c r="U37" s="71"/>
      <c r="V37" s="73"/>
      <c r="W37" s="74" t="e">
        <f>(#REF!*('Data Components'!D37-'Data Components'!E37-'Data Components'!F37-'Data Components'!G37-'Data Components'!#REF!))</f>
        <v>#REF!</v>
      </c>
      <c r="X37" s="71">
        <v>6278642</v>
      </c>
    </row>
    <row r="38" spans="1:24" x14ac:dyDescent="0.25">
      <c r="A38" s="32" t="s">
        <v>27</v>
      </c>
      <c r="B38" s="33" t="s">
        <v>271</v>
      </c>
      <c r="C38" s="75">
        <f>('Data Components'!C36*1.1)-('Data Components'!F36*$E$1)</f>
        <v>4553502.0990000004</v>
      </c>
      <c r="D38" s="75">
        <f>('Data Components'!D36-('Data Components'!E36+'Data Components'!F36+'Data Components'!G36))*'Data Components'!$E$3</f>
        <v>4450996.26</v>
      </c>
      <c r="E38" s="75">
        <f>IF('Data Components'!K36&gt;0,'Data Components'!H36+('Data Components'!K36+'Data Components'!L36),0)</f>
        <v>0</v>
      </c>
      <c r="F38" s="75">
        <f t="shared" si="0"/>
        <v>4553502.0990000004</v>
      </c>
      <c r="G38" s="82" t="str">
        <f t="shared" si="1"/>
        <v>F</v>
      </c>
      <c r="Q38" s="70"/>
      <c r="R38" s="71"/>
      <c r="S38" s="71"/>
      <c r="T38" s="72"/>
      <c r="U38" s="71"/>
      <c r="V38" s="73"/>
      <c r="W38" s="74" t="e">
        <f>(#REF!*('Data Components'!D38-'Data Components'!E38-'Data Components'!F38-'Data Components'!G38-'Data Components'!#REF!))</f>
        <v>#REF!</v>
      </c>
      <c r="X38" s="71">
        <v>4232151</v>
      </c>
    </row>
    <row r="39" spans="1:24" x14ac:dyDescent="0.25">
      <c r="A39" s="32" t="s">
        <v>28</v>
      </c>
      <c r="B39" s="33" t="s">
        <v>272</v>
      </c>
      <c r="C39" s="75">
        <f>('Data Components'!C37*1.1)-('Data Components'!F37*$E$1)</f>
        <v>14280085.539000001</v>
      </c>
      <c r="D39" s="75">
        <f>('Data Components'!D37-('Data Components'!E37+'Data Components'!F37+'Data Components'!G37))*'Data Components'!$E$3</f>
        <v>12446015.474999998</v>
      </c>
      <c r="E39" s="75">
        <f>IF('Data Components'!K37&gt;0,'Data Components'!H37+('Data Components'!K37+'Data Components'!L37),0)</f>
        <v>0</v>
      </c>
      <c r="F39" s="75">
        <f t="shared" si="0"/>
        <v>14280085.539000001</v>
      </c>
      <c r="G39" s="82" t="str">
        <f t="shared" si="1"/>
        <v>F</v>
      </c>
      <c r="Q39" s="70"/>
      <c r="R39" s="71"/>
      <c r="S39" s="71"/>
      <c r="T39" s="72"/>
      <c r="U39" s="71"/>
      <c r="V39" s="73"/>
      <c r="W39" s="74" t="e">
        <f>(#REF!*('Data Components'!D39-'Data Components'!E39-'Data Components'!F39-'Data Components'!G39-'Data Components'!#REF!))</f>
        <v>#REF!</v>
      </c>
      <c r="X39" s="71">
        <v>1202036</v>
      </c>
    </row>
    <row r="40" spans="1:24" x14ac:dyDescent="0.25">
      <c r="A40" s="32" t="s">
        <v>29</v>
      </c>
      <c r="B40" s="33" t="s">
        <v>273</v>
      </c>
      <c r="C40" s="75">
        <f>('Data Components'!C38*1.1)-('Data Components'!F38*$E$1)</f>
        <v>3851695.2870000005</v>
      </c>
      <c r="D40" s="75">
        <f>('Data Components'!D38-('Data Components'!E38+'Data Components'!F38+'Data Components'!G38))*'Data Components'!$E$3</f>
        <v>3726986.2199999997</v>
      </c>
      <c r="E40" s="75">
        <f>IF('Data Components'!K38&gt;0,'Data Components'!H38+('Data Components'!K38+'Data Components'!L38),0)</f>
        <v>0</v>
      </c>
      <c r="F40" s="75">
        <f t="shared" si="0"/>
        <v>3851695.2870000005</v>
      </c>
      <c r="G40" s="82" t="str">
        <f t="shared" si="1"/>
        <v>F</v>
      </c>
      <c r="Q40" s="70"/>
      <c r="R40" s="71"/>
      <c r="S40" s="71"/>
      <c r="T40" s="72"/>
      <c r="U40" s="71"/>
      <c r="V40" s="73"/>
      <c r="W40" s="74" t="e">
        <f>(#REF!*('Data Components'!D40-'Data Components'!E40-'Data Components'!F40-'Data Components'!G40-'Data Components'!#REF!))</f>
        <v>#REF!</v>
      </c>
      <c r="X40" s="71">
        <v>538435</v>
      </c>
    </row>
    <row r="41" spans="1:24" x14ac:dyDescent="0.25">
      <c r="A41" s="32" t="s">
        <v>30</v>
      </c>
      <c r="B41" s="33" t="s">
        <v>274</v>
      </c>
      <c r="C41" s="75">
        <f>('Data Components'!C39*1.1)-('Data Components'!F39*$E$1)</f>
        <v>5649829.8995200004</v>
      </c>
      <c r="D41" s="75">
        <f>('Data Components'!D39-('Data Components'!E39+'Data Components'!F39+'Data Components'!G39))*'Data Components'!$E$3</f>
        <v>5469915.5099999998</v>
      </c>
      <c r="E41" s="75">
        <f>IF('Data Components'!K39&gt;0,'Data Components'!H39+('Data Components'!K39+'Data Components'!L39),0)</f>
        <v>0</v>
      </c>
      <c r="F41" s="75">
        <f t="shared" si="0"/>
        <v>5649829.8995200004</v>
      </c>
      <c r="G41" s="82" t="str">
        <f t="shared" si="1"/>
        <v>F</v>
      </c>
      <c r="Q41" s="70"/>
      <c r="R41" s="71"/>
      <c r="S41" s="71"/>
      <c r="T41" s="72"/>
      <c r="U41" s="71"/>
      <c r="V41" s="73"/>
      <c r="W41" s="74" t="e">
        <f>(#REF!*('Data Components'!D41-'Data Components'!E41-'Data Components'!F41-'Data Components'!G41-'Data Components'!#REF!))</f>
        <v>#REF!</v>
      </c>
      <c r="X41" s="71">
        <v>1749678</v>
      </c>
    </row>
    <row r="42" spans="1:24" x14ac:dyDescent="0.25">
      <c r="A42" s="32" t="s">
        <v>31</v>
      </c>
      <c r="B42" s="33" t="s">
        <v>275</v>
      </c>
      <c r="C42" s="75">
        <f>('Data Components'!C40*1.1)-('Data Components'!F40*$E$1)</f>
        <v>5600115.6516591003</v>
      </c>
      <c r="D42" s="75">
        <f>('Data Components'!D40-('Data Components'!E40+'Data Components'!F40+'Data Components'!G40))*'Data Components'!$E$3</f>
        <v>5404588.4999999991</v>
      </c>
      <c r="E42" s="75">
        <f>IF('Data Components'!K40&gt;0,'Data Components'!H40+('Data Components'!K40+'Data Components'!L40),0)</f>
        <v>0</v>
      </c>
      <c r="F42" s="75">
        <f t="shared" si="0"/>
        <v>5600115.6516591003</v>
      </c>
      <c r="G42" s="82" t="str">
        <f t="shared" si="1"/>
        <v>F</v>
      </c>
      <c r="Q42" s="70"/>
      <c r="R42" s="71"/>
      <c r="S42" s="71"/>
      <c r="T42" s="72"/>
      <c r="U42" s="71"/>
      <c r="V42" s="73"/>
      <c r="W42" s="74" t="e">
        <f>(#REF!*('Data Components'!D42-'Data Components'!E42-'Data Components'!F42-'Data Components'!G42-'Data Components'!#REF!))</f>
        <v>#REF!</v>
      </c>
      <c r="X42" s="71">
        <v>42061</v>
      </c>
    </row>
    <row r="43" spans="1:24" x14ac:dyDescent="0.25">
      <c r="A43" s="32" t="s">
        <v>32</v>
      </c>
      <c r="B43" s="33" t="s">
        <v>33</v>
      </c>
      <c r="C43" s="75">
        <f>('Data Components'!C41*1.1)-('Data Components'!F41*$E$1)</f>
        <v>4335703.6525472999</v>
      </c>
      <c r="D43" s="75">
        <f>('Data Components'!D41-('Data Components'!E41+'Data Components'!F41+'Data Components'!G41))*'Data Components'!$E$3</f>
        <v>4976795.1749999998</v>
      </c>
      <c r="E43" s="75">
        <f>IF('Data Components'!K41&gt;0,'Data Components'!H41+('Data Components'!K41+'Data Components'!L41),0)</f>
        <v>0</v>
      </c>
      <c r="F43" s="75">
        <f t="shared" si="0"/>
        <v>4976795.1749999998</v>
      </c>
      <c r="G43" s="82" t="str">
        <f t="shared" si="1"/>
        <v>B</v>
      </c>
      <c r="Q43" s="70"/>
      <c r="R43" s="71"/>
      <c r="S43" s="71"/>
      <c r="T43" s="72"/>
      <c r="U43" s="71"/>
      <c r="V43" s="73"/>
      <c r="W43" s="74" t="e">
        <f>(#REF!*('Data Components'!D43-'Data Components'!E43-'Data Components'!F43-'Data Components'!G43-'Data Components'!#REF!))</f>
        <v>#REF!</v>
      </c>
      <c r="X43" s="71">
        <v>1224717</v>
      </c>
    </row>
    <row r="44" spans="1:24" x14ac:dyDescent="0.25">
      <c r="A44" s="32" t="s">
        <v>34</v>
      </c>
      <c r="B44" s="33" t="s">
        <v>276</v>
      </c>
      <c r="C44" s="75">
        <f>('Data Components'!C42*1.1)-('Data Components'!F42*$E$1)</f>
        <v>2857306.9818579</v>
      </c>
      <c r="D44" s="75">
        <f>('Data Components'!D42-('Data Components'!E42+'Data Components'!F42+'Data Components'!G42))*'Data Components'!$E$3</f>
        <v>3121147.0949999997</v>
      </c>
      <c r="E44" s="75">
        <f>IF('Data Components'!K42&gt;0,'Data Components'!H42+('Data Components'!K42+'Data Components'!L42),0)</f>
        <v>0</v>
      </c>
      <c r="F44" s="75">
        <f t="shared" si="0"/>
        <v>3121147.0949999997</v>
      </c>
      <c r="G44" s="82" t="str">
        <f t="shared" si="1"/>
        <v>B</v>
      </c>
      <c r="Q44" s="70"/>
      <c r="R44" s="71"/>
      <c r="S44" s="71"/>
      <c r="T44" s="72"/>
      <c r="U44" s="71"/>
      <c r="V44" s="73"/>
      <c r="W44" s="74" t="e">
        <f>(#REF!*('Data Components'!D44-'Data Components'!E44-'Data Components'!F44-'Data Components'!G44-'Data Components'!#REF!))</f>
        <v>#REF!</v>
      </c>
      <c r="X44" s="71">
        <v>1753256</v>
      </c>
    </row>
    <row r="45" spans="1:24" x14ac:dyDescent="0.25">
      <c r="A45" s="32" t="s">
        <v>35</v>
      </c>
      <c r="B45" s="33" t="s">
        <v>277</v>
      </c>
      <c r="C45" s="75">
        <f>('Data Components'!C43*1.1)-('Data Components'!F43*$E$1)</f>
        <v>2928430.5049999999</v>
      </c>
      <c r="D45" s="75">
        <f>('Data Components'!D43-('Data Components'!E43+'Data Components'!F43+'Data Components'!G43))*'Data Components'!$E$3</f>
        <v>4407929.9999999991</v>
      </c>
      <c r="E45" s="75">
        <f>IF('Data Components'!K43&gt;0,'Data Components'!H43+('Data Components'!K43+'Data Components'!L43),0)</f>
        <v>0</v>
      </c>
      <c r="F45" s="75">
        <f t="shared" si="0"/>
        <v>4407929.9999999991</v>
      </c>
      <c r="G45" s="82" t="str">
        <f t="shared" si="1"/>
        <v>B</v>
      </c>
      <c r="Q45" s="70"/>
      <c r="R45" s="71"/>
      <c r="S45" s="71"/>
      <c r="T45" s="72"/>
      <c r="U45" s="71"/>
      <c r="V45" s="73"/>
      <c r="W45" s="74" t="e">
        <f>(#REF!*('Data Components'!D45-'Data Components'!E45-'Data Components'!F45-'Data Components'!G45-'Data Components'!#REF!))</f>
        <v>#REF!</v>
      </c>
      <c r="X45" s="71">
        <v>765321</v>
      </c>
    </row>
    <row r="46" spans="1:24" x14ac:dyDescent="0.25">
      <c r="A46" s="32" t="s">
        <v>36</v>
      </c>
      <c r="B46" s="33" t="s">
        <v>278</v>
      </c>
      <c r="C46" s="75">
        <f>('Data Components'!C44*1.1)-('Data Components'!F44*$E$1)</f>
        <v>3520394.1960301003</v>
      </c>
      <c r="D46" s="75">
        <f>('Data Components'!D44-('Data Components'!E44+'Data Components'!F44+'Data Components'!G44))*'Data Components'!$E$3</f>
        <v>4632924.3749999991</v>
      </c>
      <c r="E46" s="75">
        <f>IF('Data Components'!K44&gt;0,'Data Components'!H44+('Data Components'!K44+'Data Components'!L44),0)</f>
        <v>0</v>
      </c>
      <c r="F46" s="75">
        <f t="shared" si="0"/>
        <v>4632924.3749999991</v>
      </c>
      <c r="G46" s="82" t="str">
        <f t="shared" si="1"/>
        <v>B</v>
      </c>
      <c r="Q46" s="70"/>
      <c r="R46" s="71"/>
      <c r="S46" s="71"/>
      <c r="T46" s="72"/>
      <c r="U46" s="71"/>
      <c r="V46" s="73"/>
      <c r="W46" s="74" t="e">
        <f>(#REF!*('Data Components'!D46-'Data Components'!E46-'Data Components'!F46-'Data Components'!G46-'Data Components'!#REF!))</f>
        <v>#REF!</v>
      </c>
      <c r="X46" s="71">
        <v>750554</v>
      </c>
    </row>
    <row r="47" spans="1:24" x14ac:dyDescent="0.25">
      <c r="A47" s="32" t="s">
        <v>37</v>
      </c>
      <c r="B47" s="33" t="s">
        <v>279</v>
      </c>
      <c r="C47" s="75">
        <f>('Data Components'!C45*1.1)-('Data Components'!F45*$E$1)</f>
        <v>1754345.9144895002</v>
      </c>
      <c r="D47" s="75">
        <f>('Data Components'!D45-('Data Components'!E45+'Data Components'!F45+'Data Components'!G45))*'Data Components'!$E$3</f>
        <v>1561769.9999999998</v>
      </c>
      <c r="E47" s="75">
        <f>IF('Data Components'!K45&gt;0,'Data Components'!H45+('Data Components'!K45+'Data Components'!L45),0)</f>
        <v>0</v>
      </c>
      <c r="F47" s="75">
        <f t="shared" si="0"/>
        <v>1754345.9144895002</v>
      </c>
      <c r="G47" s="82" t="str">
        <f t="shared" si="1"/>
        <v>F</v>
      </c>
      <c r="Q47" s="70"/>
      <c r="R47" s="71"/>
      <c r="S47" s="71"/>
      <c r="T47" s="72"/>
      <c r="U47" s="71"/>
      <c r="V47" s="73"/>
      <c r="W47" s="74" t="e">
        <f>(#REF!*('Data Components'!D47-'Data Components'!E47-'Data Components'!F47-'Data Components'!G47-'Data Components'!#REF!))</f>
        <v>#REF!</v>
      </c>
      <c r="X47" s="71">
        <v>31295</v>
      </c>
    </row>
    <row r="48" spans="1:24" x14ac:dyDescent="0.25">
      <c r="A48" s="32" t="s">
        <v>38</v>
      </c>
      <c r="B48" s="33" t="s">
        <v>280</v>
      </c>
      <c r="C48" s="75">
        <f>('Data Components'!C46*1.1)-('Data Components'!F46*$E$1)</f>
        <v>1202451.5176494003</v>
      </c>
      <c r="D48" s="75">
        <f>('Data Components'!D46-('Data Components'!E46+'Data Components'!F46+'Data Components'!G46))*'Data Components'!$E$3</f>
        <v>1538345.4599999997</v>
      </c>
      <c r="E48" s="75">
        <f>IF('Data Components'!K46&gt;0,'Data Components'!H46+('Data Components'!K46+'Data Components'!L46),0)</f>
        <v>0</v>
      </c>
      <c r="F48" s="75">
        <f t="shared" si="0"/>
        <v>1538345.4599999997</v>
      </c>
      <c r="G48" s="82" t="str">
        <f t="shared" si="1"/>
        <v>B</v>
      </c>
      <c r="Q48" s="70"/>
      <c r="R48" s="71"/>
      <c r="S48" s="71"/>
      <c r="T48" s="72"/>
      <c r="U48" s="71"/>
      <c r="V48" s="73"/>
      <c r="W48" s="74" t="e">
        <f>(#REF!*('Data Components'!D48-'Data Components'!E48-'Data Components'!F48-'Data Components'!G48-'Data Components'!#REF!))</f>
        <v>#REF!</v>
      </c>
      <c r="X48" s="71">
        <v>95738</v>
      </c>
    </row>
    <row r="49" spans="1:24" x14ac:dyDescent="0.25">
      <c r="A49" s="32" t="s">
        <v>281</v>
      </c>
      <c r="B49" s="33" t="s">
        <v>282</v>
      </c>
      <c r="C49" s="75">
        <f>('Data Components'!C47*1.1)-('Data Components'!F47*$E$1)</f>
        <v>5809352.7936763</v>
      </c>
      <c r="D49" s="75">
        <f>('Data Components'!D47-('Data Components'!E47+'Data Components'!F47+'Data Components'!G47))*'Data Components'!$E$3</f>
        <v>6463958.9999999991</v>
      </c>
      <c r="E49" s="75">
        <f>IF('Data Components'!K47&gt;0,'Data Components'!H47+('Data Components'!K47+'Data Components'!L47),0)</f>
        <v>0</v>
      </c>
      <c r="F49" s="75">
        <f t="shared" si="0"/>
        <v>6463958.9999999991</v>
      </c>
      <c r="G49" s="82" t="str">
        <f t="shared" si="1"/>
        <v>B</v>
      </c>
      <c r="Q49" s="70"/>
      <c r="R49" s="71"/>
      <c r="S49" s="71"/>
      <c r="T49" s="72"/>
      <c r="U49" s="71"/>
      <c r="V49" s="73"/>
      <c r="W49" s="74" t="e">
        <f>(#REF!*('Data Components'!D49-'Data Components'!E49-'Data Components'!F49-'Data Components'!G49-'Data Components'!#REF!))</f>
        <v>#REF!</v>
      </c>
      <c r="X49" s="71">
        <v>1212766</v>
      </c>
    </row>
    <row r="50" spans="1:24" x14ac:dyDescent="0.25">
      <c r="A50" s="32" t="s">
        <v>39</v>
      </c>
      <c r="B50" s="33" t="s">
        <v>283</v>
      </c>
      <c r="C50" s="75">
        <f>('Data Components'!C48*1.1)-('Data Components'!F48*$E$1)</f>
        <v>2816805.4166931002</v>
      </c>
      <c r="D50" s="75">
        <f>('Data Components'!D48-('Data Components'!E48+'Data Components'!F48+'Data Components'!G48))*'Data Components'!$E$3</f>
        <v>4087099.8299999996</v>
      </c>
      <c r="E50" s="75">
        <f>IF('Data Components'!K48&gt;0,'Data Components'!H48+('Data Components'!K48+'Data Components'!L48),0)</f>
        <v>0</v>
      </c>
      <c r="F50" s="75">
        <f t="shared" si="0"/>
        <v>4087099.8299999996</v>
      </c>
      <c r="G50" s="82" t="str">
        <f t="shared" si="1"/>
        <v>B</v>
      </c>
      <c r="Q50" s="70"/>
      <c r="R50" s="71"/>
      <c r="S50" s="71"/>
      <c r="T50" s="72"/>
      <c r="U50" s="71"/>
      <c r="V50" s="73"/>
      <c r="W50" s="74" t="e">
        <f>(#REF!*('Data Components'!D50-'Data Components'!E50-'Data Components'!F50-'Data Components'!G50-'Data Components'!#REF!))</f>
        <v>#REF!</v>
      </c>
      <c r="X50" s="71">
        <v>0</v>
      </c>
    </row>
    <row r="51" spans="1:24" x14ac:dyDescent="0.25">
      <c r="A51" s="32" t="s">
        <v>40</v>
      </c>
      <c r="B51" s="33" t="s">
        <v>471</v>
      </c>
      <c r="C51" s="75">
        <f>('Data Components'!C49*1.1)-('Data Components'!F49*$E$1)</f>
        <v>7075781.9009999996</v>
      </c>
      <c r="D51" s="75">
        <f>('Data Components'!D49-('Data Components'!E49+'Data Components'!F49+'Data Components'!G49))*'Data Components'!$E$3</f>
        <v>9851403.959999999</v>
      </c>
      <c r="E51" s="75">
        <f>IF('Data Components'!K49&gt;0,'Data Components'!H49+('Data Components'!K49+'Data Components'!L49),0)</f>
        <v>0</v>
      </c>
      <c r="F51" s="75">
        <f t="shared" si="0"/>
        <v>9851403.959999999</v>
      </c>
      <c r="G51" s="111" t="str">
        <f t="shared" si="1"/>
        <v>B</v>
      </c>
      <c r="Q51" s="70"/>
      <c r="R51" s="71"/>
      <c r="S51" s="71"/>
      <c r="T51" s="72"/>
      <c r="U51" s="71"/>
      <c r="V51" s="73"/>
      <c r="W51" s="74" t="e">
        <f>(#REF!*('Data Components'!D51-'Data Components'!E51-'Data Components'!F51-'Data Components'!G51-'Data Components'!#REF!))</f>
        <v>#REF!</v>
      </c>
      <c r="X51" s="71">
        <v>3966527</v>
      </c>
    </row>
    <row r="52" spans="1:24" x14ac:dyDescent="0.25">
      <c r="A52" s="32" t="s">
        <v>41</v>
      </c>
      <c r="B52" s="33" t="s">
        <v>284</v>
      </c>
      <c r="C52" s="75">
        <f>('Data Components'!C50*1.1)-('Data Components'!F50*$E$1)</f>
        <v>2080545.83032</v>
      </c>
      <c r="D52" s="75">
        <f>('Data Components'!D50-('Data Components'!E50+'Data Components'!F50+'Data Components'!G50))*'Data Components'!$E$3</f>
        <v>1823490.0899999999</v>
      </c>
      <c r="E52" s="75">
        <f>IF('Data Components'!K50&gt;0,'Data Components'!H50+('Data Components'!K50+'Data Components'!L50),0)</f>
        <v>0</v>
      </c>
      <c r="F52" s="75">
        <f t="shared" si="0"/>
        <v>2080545.83032</v>
      </c>
      <c r="G52" s="82" t="str">
        <f t="shared" si="1"/>
        <v>F</v>
      </c>
      <c r="Q52" s="70"/>
      <c r="R52" s="71"/>
      <c r="S52" s="71"/>
      <c r="T52" s="72"/>
      <c r="U52" s="71"/>
      <c r="V52" s="73"/>
      <c r="W52" s="74" t="e">
        <f>(#REF!*('Data Components'!D52-'Data Components'!E52-'Data Components'!F52-'Data Components'!G52-'Data Components'!#REF!))</f>
        <v>#REF!</v>
      </c>
      <c r="X52" s="71">
        <v>476251</v>
      </c>
    </row>
    <row r="53" spans="1:24" x14ac:dyDescent="0.25">
      <c r="A53" s="32" t="s">
        <v>42</v>
      </c>
      <c r="B53" s="33" t="s">
        <v>285</v>
      </c>
      <c r="C53" s="75">
        <f>('Data Components'!C51*1.1)-('Data Components'!F51*$E$1)</f>
        <v>10820222.847190831</v>
      </c>
      <c r="D53" s="75">
        <f>('Data Components'!D51-('Data Components'!E51+'Data Components'!F51+'Data Components'!G51))*'Data Components'!$E$3</f>
        <v>14058279.689999998</v>
      </c>
      <c r="E53" s="75">
        <f>IF('Data Components'!K51&gt;0,'Data Components'!H51+('Data Components'!K51+'Data Components'!L51),0)</f>
        <v>0</v>
      </c>
      <c r="F53" s="75">
        <f t="shared" si="0"/>
        <v>14058279.689999998</v>
      </c>
      <c r="G53" s="111" t="str">
        <f t="shared" si="1"/>
        <v>B</v>
      </c>
      <c r="Q53" s="70"/>
      <c r="R53" s="71"/>
      <c r="S53" s="71"/>
      <c r="T53" s="72"/>
      <c r="U53" s="71"/>
      <c r="V53" s="73"/>
      <c r="W53" s="74" t="e">
        <f>(#REF!*('Data Components'!D53-'Data Components'!E53-'Data Components'!F53-'Data Components'!G53-'Data Components'!#REF!))</f>
        <v>#REF!</v>
      </c>
      <c r="X53" s="71">
        <v>1062151</v>
      </c>
    </row>
    <row r="54" spans="1:24" x14ac:dyDescent="0.25">
      <c r="A54" s="32" t="s">
        <v>43</v>
      </c>
      <c r="B54" s="33" t="s">
        <v>286</v>
      </c>
      <c r="C54" s="75">
        <f>('Data Components'!C52*1.1)-('Data Components'!F52*$E$1)</f>
        <v>3108723.5840000003</v>
      </c>
      <c r="D54" s="75">
        <f>('Data Components'!D52-('Data Components'!E52+'Data Components'!F52+'Data Components'!G52))*'Data Components'!$E$3</f>
        <v>3800093.9399999995</v>
      </c>
      <c r="E54" s="75">
        <f>IF('Data Components'!K52&gt;0,'Data Components'!H52+('Data Components'!K52+'Data Components'!L52),0)</f>
        <v>0</v>
      </c>
      <c r="F54" s="75">
        <f t="shared" si="0"/>
        <v>3800093.9399999995</v>
      </c>
      <c r="G54" s="82" t="str">
        <f t="shared" si="1"/>
        <v>B</v>
      </c>
      <c r="Q54" s="70"/>
      <c r="R54" s="71"/>
      <c r="S54" s="71"/>
      <c r="T54" s="72"/>
      <c r="U54" s="71"/>
      <c r="V54" s="73"/>
      <c r="W54" s="74" t="e">
        <f>(#REF!*('Data Components'!D54-'Data Components'!E54-'Data Components'!F54-'Data Components'!G54-'Data Components'!#REF!))</f>
        <v>#REF!</v>
      </c>
      <c r="X54" s="71">
        <v>536003</v>
      </c>
    </row>
    <row r="55" spans="1:24" x14ac:dyDescent="0.25">
      <c r="A55" s="32" t="s">
        <v>44</v>
      </c>
      <c r="B55" s="33" t="s">
        <v>287</v>
      </c>
      <c r="C55" s="75">
        <f>('Data Components'!C53*1.1)-('Data Components'!F53*$E$1)</f>
        <v>2771669.0633470006</v>
      </c>
      <c r="D55" s="75">
        <f>('Data Components'!D53-('Data Components'!E53+'Data Components'!F53+'Data Components'!G53))*'Data Components'!$E$3</f>
        <v>3197571.3149999995</v>
      </c>
      <c r="E55" s="75">
        <f>IF('Data Components'!K53&gt;0,'Data Components'!H53+('Data Components'!K53+'Data Components'!L53),0)</f>
        <v>0</v>
      </c>
      <c r="F55" s="75">
        <f t="shared" si="0"/>
        <v>3197571.3149999995</v>
      </c>
      <c r="G55" s="82" t="str">
        <f t="shared" si="1"/>
        <v>B</v>
      </c>
      <c r="Q55" s="70"/>
      <c r="R55" s="71"/>
      <c r="S55" s="71"/>
      <c r="T55" s="72"/>
      <c r="U55" s="71"/>
      <c r="V55" s="73"/>
      <c r="W55" s="74" t="e">
        <f>(#REF!*('Data Components'!D55-'Data Components'!E55-'Data Components'!F55-'Data Components'!G55-'Data Components'!#REF!))</f>
        <v>#REF!</v>
      </c>
      <c r="X55" s="71">
        <v>24759</v>
      </c>
    </row>
    <row r="56" spans="1:24" x14ac:dyDescent="0.25">
      <c r="A56" s="32" t="s">
        <v>45</v>
      </c>
      <c r="B56" s="33" t="s">
        <v>288</v>
      </c>
      <c r="C56" s="75">
        <f>('Data Components'!C54*1.1)-('Data Components'!F54*$E$1)</f>
        <v>4112727.2396420003</v>
      </c>
      <c r="D56" s="75">
        <f>('Data Components'!D54-('Data Components'!E54+'Data Components'!F54+'Data Components'!G54))*'Data Components'!$E$3</f>
        <v>4988712.4649999999</v>
      </c>
      <c r="E56" s="75">
        <f>IF('Data Components'!K54&gt;0,'Data Components'!H54+('Data Components'!K54+'Data Components'!L54),0)</f>
        <v>0</v>
      </c>
      <c r="F56" s="75">
        <f t="shared" si="0"/>
        <v>4988712.4649999999</v>
      </c>
      <c r="G56" s="82" t="str">
        <f t="shared" si="1"/>
        <v>B</v>
      </c>
      <c r="Q56" s="73"/>
      <c r="R56" s="71"/>
      <c r="S56" s="71"/>
      <c r="T56" s="72"/>
      <c r="U56" s="71"/>
      <c r="V56" s="73"/>
      <c r="W56" s="74" t="e">
        <f>(#REF!*('Data Components'!D56-'Data Components'!E56-'Data Components'!F56-'Data Components'!G56-'Data Components'!#REF!))</f>
        <v>#REF!</v>
      </c>
      <c r="X56" s="71">
        <v>55804</v>
      </c>
    </row>
    <row r="57" spans="1:24" x14ac:dyDescent="0.25">
      <c r="A57" s="32" t="s">
        <v>46</v>
      </c>
      <c r="B57" s="33" t="s">
        <v>289</v>
      </c>
      <c r="C57" s="75">
        <f>('Data Components'!C55*1.1)-('Data Components'!F55*$E$1)</f>
        <v>2705278.0359674003</v>
      </c>
      <c r="D57" s="75">
        <f>('Data Components'!D55-('Data Components'!E55+'Data Components'!F55+'Data Components'!G55))*'Data Components'!$E$3</f>
        <v>2797547.1449999996</v>
      </c>
      <c r="E57" s="75">
        <f>IF('Data Components'!K55&gt;0,'Data Components'!H55+('Data Components'!K55+'Data Components'!L55),0)</f>
        <v>0</v>
      </c>
      <c r="F57" s="75">
        <f t="shared" si="0"/>
        <v>2797547.1449999996</v>
      </c>
      <c r="G57" s="82" t="str">
        <f t="shared" si="1"/>
        <v>B</v>
      </c>
      <c r="Q57" s="70"/>
      <c r="R57" s="71"/>
      <c r="S57" s="71"/>
      <c r="T57" s="72"/>
      <c r="U57" s="71"/>
      <c r="V57" s="73"/>
      <c r="W57" s="74" t="e">
        <f>(#REF!*('Data Components'!D57-'Data Components'!E57-'Data Components'!F57-'Data Components'!G57-'Data Components'!#REF!))</f>
        <v>#REF!</v>
      </c>
      <c r="X57" s="71">
        <v>402519</v>
      </c>
    </row>
    <row r="58" spans="1:24" x14ac:dyDescent="0.25">
      <c r="A58" s="32" t="s">
        <v>47</v>
      </c>
      <c r="B58" s="33" t="s">
        <v>290</v>
      </c>
      <c r="C58" s="75">
        <f>('Data Components'!C56*1.1)-('Data Components'!F56*$E$1)</f>
        <v>1766165.1293572001</v>
      </c>
      <c r="D58" s="75">
        <f>('Data Components'!D56-('Data Components'!E56+'Data Components'!F56+'Data Components'!G56))*'Data Components'!$E$3</f>
        <v>2469543.2849999997</v>
      </c>
      <c r="E58" s="75">
        <f>IF('Data Components'!K56&gt;0,'Data Components'!H56+('Data Components'!K56+'Data Components'!L56),0)</f>
        <v>0</v>
      </c>
      <c r="F58" s="75">
        <f t="shared" si="0"/>
        <v>2469543.2849999997</v>
      </c>
      <c r="G58" s="82" t="str">
        <f t="shared" si="1"/>
        <v>B</v>
      </c>
      <c r="Q58" s="70"/>
      <c r="R58" s="71"/>
      <c r="S58" s="71"/>
      <c r="T58" s="72"/>
      <c r="U58" s="71"/>
      <c r="V58" s="73"/>
      <c r="W58" s="74" t="e">
        <f>(#REF!*('Data Components'!#REF!-'Data Components'!#REF!-'Data Components'!#REF!-'Data Components'!#REF!-'Data Components'!#REF!))</f>
        <v>#REF!</v>
      </c>
      <c r="X58" s="71">
        <v>359633</v>
      </c>
    </row>
    <row r="59" spans="1:24" x14ac:dyDescent="0.25">
      <c r="A59" s="32" t="s">
        <v>48</v>
      </c>
      <c r="B59" s="33" t="s">
        <v>291</v>
      </c>
      <c r="C59" s="75">
        <f>('Data Components'!C57*1.1)-('Data Components'!F57*$E$1)</f>
        <v>1919672.1829842003</v>
      </c>
      <c r="D59" s="75">
        <f>('Data Components'!D57-('Data Components'!E57+'Data Components'!F57+'Data Components'!G57))*'Data Components'!$E$3</f>
        <v>2483215.3049999997</v>
      </c>
      <c r="E59" s="75">
        <f>IF('Data Components'!K57&gt;0,'Data Components'!H57+('Data Components'!K57+'Data Components'!L57),0)</f>
        <v>0</v>
      </c>
      <c r="F59" s="75">
        <f t="shared" si="0"/>
        <v>2483215.3049999997</v>
      </c>
      <c r="G59" s="82" t="str">
        <f t="shared" si="1"/>
        <v>B</v>
      </c>
      <c r="Q59" s="70"/>
      <c r="R59" s="71"/>
      <c r="S59" s="71"/>
      <c r="T59" s="72"/>
      <c r="U59" s="71"/>
      <c r="V59" s="73"/>
      <c r="W59" s="74" t="e">
        <f>(#REF!*('Data Components'!D58-'Data Components'!E58-'Data Components'!F58-'Data Components'!G58-'Data Components'!#REF!))</f>
        <v>#REF!</v>
      </c>
      <c r="X59" s="71">
        <v>10621815</v>
      </c>
    </row>
    <row r="60" spans="1:24" x14ac:dyDescent="0.25">
      <c r="A60" s="32" t="s">
        <v>49</v>
      </c>
      <c r="B60" s="33" t="s">
        <v>472</v>
      </c>
      <c r="C60" s="75">
        <f>('Data Components'!C58*1.1)-('Data Components'!F58*$E$1)</f>
        <v>15311725.39766583</v>
      </c>
      <c r="D60" s="75">
        <f>('Data Components'!D58-('Data Components'!E58+'Data Components'!F58+'Data Components'!G58))*'Data Components'!$E$3</f>
        <v>14459476.694999998</v>
      </c>
      <c r="E60" s="75">
        <f>IF('Data Components'!K58&gt;0,'Data Components'!H58+('Data Components'!K58+'Data Components'!L58),0)</f>
        <v>0</v>
      </c>
      <c r="F60" s="75">
        <f t="shared" si="0"/>
        <v>15311725.39766583</v>
      </c>
      <c r="G60" s="82" t="str">
        <f t="shared" si="1"/>
        <v>F</v>
      </c>
      <c r="Q60" s="70"/>
      <c r="R60" s="71"/>
      <c r="S60" s="71"/>
      <c r="T60" s="72"/>
      <c r="U60" s="71"/>
      <c r="V60" s="73"/>
      <c r="W60" s="74" t="e">
        <f>(#REF!*('Data Components'!D61-'Data Components'!E61-'Data Components'!F61-'Data Components'!G61-'Data Components'!#REF!))</f>
        <v>#REF!</v>
      </c>
      <c r="X60" s="71">
        <v>948140</v>
      </c>
    </row>
    <row r="61" spans="1:24" x14ac:dyDescent="0.25">
      <c r="A61" s="102" t="s">
        <v>546</v>
      </c>
      <c r="B61" s="103" t="s">
        <v>549</v>
      </c>
      <c r="C61" s="75">
        <f>('Data Components'!C59*1.1)-('Data Components'!F59*$E$1)</f>
        <v>3562279.4720000005</v>
      </c>
      <c r="D61" s="75">
        <f>('Data Components'!D59-('Data Components'!E59+'Data Components'!F59+'Data Components'!G59))*'Data Components'!$E$3</f>
        <v>4199205.5699999994</v>
      </c>
      <c r="E61" s="75">
        <f>IF('Data Components'!K59&gt;0,'Data Components'!H59+('Data Components'!K59+'Data Components'!L59),0)</f>
        <v>0</v>
      </c>
      <c r="F61" s="75">
        <f t="shared" si="0"/>
        <v>4199205.5699999994</v>
      </c>
      <c r="G61" s="111" t="str">
        <f t="shared" si="1"/>
        <v>B</v>
      </c>
      <c r="Q61" s="70"/>
      <c r="R61" s="71"/>
      <c r="S61" s="71"/>
      <c r="T61" s="72"/>
      <c r="U61" s="71"/>
      <c r="V61" s="73"/>
      <c r="W61" s="74"/>
      <c r="X61" s="71"/>
    </row>
    <row r="62" spans="1:24" x14ac:dyDescent="0.25">
      <c r="A62" s="32" t="s">
        <v>50</v>
      </c>
      <c r="B62" s="33" t="s">
        <v>292</v>
      </c>
      <c r="C62" s="75">
        <f>('Data Components'!C60*1.1)-('Data Components'!F60*$E$1)</f>
        <v>8048166.5166586023</v>
      </c>
      <c r="D62" s="75">
        <f>('Data Components'!D60-('Data Components'!E60+'Data Components'!F60+'Data Components'!G60))*'Data Components'!$E$3</f>
        <v>8840151.8549999986</v>
      </c>
      <c r="E62" s="75">
        <f>IF('Data Components'!K60&gt;0,'Data Components'!H60+('Data Components'!K60+'Data Components'!L60),0)</f>
        <v>8901656.6049189996</v>
      </c>
      <c r="F62" s="75">
        <f t="shared" si="0"/>
        <v>8901656.6049189996</v>
      </c>
      <c r="G62" s="82" t="s">
        <v>523</v>
      </c>
      <c r="Q62" s="70"/>
      <c r="R62" s="71"/>
      <c r="S62" s="71"/>
      <c r="T62" s="72"/>
      <c r="U62" s="71"/>
      <c r="V62" s="73"/>
      <c r="W62" s="74" t="e">
        <f>(#REF!*('Data Components'!D62-'Data Components'!E62-'Data Components'!F62-'Data Components'!G62-'Data Components'!#REF!))</f>
        <v>#REF!</v>
      </c>
      <c r="X62" s="71">
        <v>886851</v>
      </c>
    </row>
    <row r="63" spans="1:24" x14ac:dyDescent="0.25">
      <c r="A63" s="32" t="s">
        <v>51</v>
      </c>
      <c r="B63" s="33" t="s">
        <v>293</v>
      </c>
      <c r="C63" s="75">
        <f>('Data Components'!C61*1.1)-('Data Components'!F61*$E$1)</f>
        <v>3180268.0130612003</v>
      </c>
      <c r="D63" s="75">
        <f>('Data Components'!D61-('Data Components'!E61+'Data Components'!F61+'Data Components'!G61))*'Data Components'!$E$3</f>
        <v>2619029.9999999995</v>
      </c>
      <c r="E63" s="75">
        <f>IF('Data Components'!K61&gt;0,'Data Components'!H61+('Data Components'!K61+'Data Components'!L61),0)</f>
        <v>0</v>
      </c>
      <c r="F63" s="75">
        <f t="shared" si="0"/>
        <v>3180268.0130612003</v>
      </c>
      <c r="G63" s="82" t="str">
        <f t="shared" si="1"/>
        <v>F</v>
      </c>
      <c r="Q63" s="70"/>
      <c r="R63" s="71"/>
      <c r="S63" s="71"/>
      <c r="T63" s="72"/>
      <c r="U63" s="71"/>
      <c r="V63" s="73"/>
      <c r="W63" s="74" t="e">
        <f>(#REF!*('Data Components'!D63-'Data Components'!E63-'Data Components'!F63-'Data Components'!G63-'Data Components'!#REF!))</f>
        <v>#REF!</v>
      </c>
      <c r="X63" s="71">
        <v>1005522</v>
      </c>
    </row>
    <row r="64" spans="1:24" x14ac:dyDescent="0.25">
      <c r="A64" s="32" t="s">
        <v>52</v>
      </c>
      <c r="B64" s="33" t="s">
        <v>294</v>
      </c>
      <c r="C64" s="75">
        <f>('Data Components'!C62*1.1)-('Data Components'!F62*$E$1)</f>
        <v>4813512.6420000009</v>
      </c>
      <c r="D64" s="75">
        <f>('Data Components'!D62-('Data Components'!E62+'Data Components'!F62+'Data Components'!G62))*'Data Components'!$E$3</f>
        <v>5929535.1749999998</v>
      </c>
      <c r="E64" s="75">
        <f>IF('Data Components'!K62&gt;0,'Data Components'!H62+('Data Components'!K62+'Data Components'!L62),0)</f>
        <v>0</v>
      </c>
      <c r="F64" s="75">
        <f t="shared" si="0"/>
        <v>5929535.1749999998</v>
      </c>
      <c r="G64" s="82" t="str">
        <f t="shared" si="1"/>
        <v>B</v>
      </c>
      <c r="Q64" s="70"/>
      <c r="R64" s="71"/>
      <c r="S64" s="71"/>
      <c r="T64" s="72"/>
      <c r="U64" s="71"/>
      <c r="V64" s="73"/>
      <c r="W64" s="74" t="e">
        <f>(#REF!*('Data Components'!D64-'Data Components'!E64-'Data Components'!F64-'Data Components'!G64-'Data Components'!#REF!))</f>
        <v>#REF!</v>
      </c>
      <c r="X64" s="71">
        <v>2740013</v>
      </c>
    </row>
    <row r="65" spans="1:24" x14ac:dyDescent="0.25">
      <c r="A65" s="32" t="s">
        <v>53</v>
      </c>
      <c r="B65" s="33" t="s">
        <v>295</v>
      </c>
      <c r="C65" s="75">
        <f>('Data Components'!C63*1.1)-('Data Components'!F63*$E$1)</f>
        <v>2963930.4407437001</v>
      </c>
      <c r="D65" s="75">
        <f>('Data Components'!D63-('Data Components'!E63+'Data Components'!F63+'Data Components'!G63))*'Data Components'!$E$3</f>
        <v>3384463.1249999995</v>
      </c>
      <c r="E65" s="75">
        <f>IF('Data Components'!K63&gt;0,'Data Components'!H63+('Data Components'!K63+'Data Components'!L63),0)</f>
        <v>0</v>
      </c>
      <c r="F65" s="75">
        <f t="shared" si="0"/>
        <v>3384463.1249999995</v>
      </c>
      <c r="G65" s="82" t="str">
        <f t="shared" si="1"/>
        <v>B</v>
      </c>
      <c r="Q65" s="70"/>
      <c r="R65" s="71"/>
      <c r="S65" s="71"/>
      <c r="T65" s="72"/>
      <c r="U65" s="71"/>
      <c r="V65" s="73"/>
      <c r="W65" s="74" t="e">
        <f>(#REF!*('Data Components'!D65-'Data Components'!E65-'Data Components'!F65-'Data Components'!G65-'Data Components'!#REF!))</f>
        <v>#REF!</v>
      </c>
      <c r="X65" s="71">
        <v>309446</v>
      </c>
    </row>
    <row r="66" spans="1:24" x14ac:dyDescent="0.25">
      <c r="A66" s="32" t="s">
        <v>54</v>
      </c>
      <c r="B66" s="33" t="s">
        <v>296</v>
      </c>
      <c r="C66" s="75">
        <f>('Data Components'!C64*1.1)-('Data Components'!F64*$E$1)</f>
        <v>7705668.0763405003</v>
      </c>
      <c r="D66" s="75">
        <f>('Data Components'!D64-('Data Components'!E64+'Data Components'!F64+'Data Components'!G64))*'Data Components'!$E$3</f>
        <v>7726764.6149999993</v>
      </c>
      <c r="E66" s="75">
        <f>IF('Data Components'!K64&gt;0,'Data Components'!H64+('Data Components'!K64+'Data Components'!L64),0)</f>
        <v>0</v>
      </c>
      <c r="F66" s="75">
        <f t="shared" si="0"/>
        <v>7726764.6149999993</v>
      </c>
      <c r="G66" s="82" t="str">
        <f t="shared" si="1"/>
        <v>B</v>
      </c>
      <c r="Q66" s="70"/>
      <c r="R66" s="71"/>
      <c r="S66" s="71"/>
      <c r="T66" s="72"/>
      <c r="U66" s="71"/>
      <c r="V66" s="73"/>
      <c r="W66" s="74" t="e">
        <f>(#REF!*('Data Components'!D66-'Data Components'!E66-'Data Components'!F66-'Data Components'!G66-'Data Components'!#REF!))</f>
        <v>#REF!</v>
      </c>
      <c r="X66" s="71">
        <v>719898</v>
      </c>
    </row>
    <row r="67" spans="1:24" x14ac:dyDescent="0.25">
      <c r="A67" s="32" t="s">
        <v>55</v>
      </c>
      <c r="B67" s="33" t="s">
        <v>297</v>
      </c>
      <c r="C67" s="75">
        <f>('Data Components'!C65*1.1)-('Data Components'!F65*$E$1)</f>
        <v>2369453.4482542998</v>
      </c>
      <c r="D67" s="75">
        <f>('Data Components'!D65-('Data Components'!E65+'Data Components'!F65+'Data Components'!G65))*'Data Components'!$E$3</f>
        <v>2849866.4399999995</v>
      </c>
      <c r="E67" s="75">
        <f>IF('Data Components'!K65&gt;0,'Data Components'!H65+('Data Components'!K65+'Data Components'!L65),0)</f>
        <v>0</v>
      </c>
      <c r="F67" s="75">
        <f t="shared" si="0"/>
        <v>2849866.4399999995</v>
      </c>
      <c r="G67" s="82" t="str">
        <f t="shared" si="1"/>
        <v>B</v>
      </c>
      <c r="Q67" s="70"/>
      <c r="R67" s="71"/>
      <c r="S67" s="71"/>
      <c r="T67" s="72"/>
      <c r="U67" s="71"/>
      <c r="V67" s="73"/>
      <c r="W67" s="74" t="e">
        <f>(#REF!*('Data Components'!D67-'Data Components'!E67-'Data Components'!F67-'Data Components'!G67-'Data Components'!#REF!))</f>
        <v>#REF!</v>
      </c>
      <c r="X67" s="71">
        <v>489350</v>
      </c>
    </row>
    <row r="68" spans="1:24" x14ac:dyDescent="0.25">
      <c r="A68" s="32" t="s">
        <v>56</v>
      </c>
      <c r="B68" s="33" t="s">
        <v>298</v>
      </c>
      <c r="C68" s="75">
        <f>('Data Components'!C66*1.1)-('Data Components'!F66*$E$1)</f>
        <v>2638374.8456000001</v>
      </c>
      <c r="D68" s="75">
        <f>('Data Components'!D66-('Data Components'!E66+'Data Components'!F66+'Data Components'!G66))*'Data Components'!$E$3</f>
        <v>2546039.8649999998</v>
      </c>
      <c r="E68" s="75">
        <f>IF('Data Components'!K66&gt;0,'Data Components'!H66+('Data Components'!K66+'Data Components'!L66),0)</f>
        <v>0</v>
      </c>
      <c r="F68" s="75">
        <f t="shared" si="0"/>
        <v>2638374.8456000001</v>
      </c>
      <c r="G68" s="82" t="str">
        <f t="shared" si="1"/>
        <v>F</v>
      </c>
      <c r="Q68" s="70"/>
      <c r="R68" s="71"/>
      <c r="S68" s="71"/>
      <c r="T68" s="72"/>
      <c r="U68" s="71"/>
      <c r="V68" s="73"/>
      <c r="W68" s="74" t="e">
        <f>(#REF!*('Data Components'!D68-'Data Components'!E68-'Data Components'!F68-'Data Components'!G68-'Data Components'!#REF!))</f>
        <v>#REF!</v>
      </c>
      <c r="X68" s="71">
        <v>636275</v>
      </c>
    </row>
    <row r="69" spans="1:24" x14ac:dyDescent="0.25">
      <c r="A69" s="32" t="s">
        <v>57</v>
      </c>
      <c r="B69" s="33" t="s">
        <v>299</v>
      </c>
      <c r="C69" s="75">
        <f>('Data Components'!C67*1.1)-('Data Components'!F67*$E$1)</f>
        <v>2021505.0312549002</v>
      </c>
      <c r="D69" s="75">
        <f>('Data Components'!D67-('Data Components'!E67+'Data Components'!F67+'Data Components'!G67))*'Data Components'!$E$3</f>
        <v>2264846.8949999996</v>
      </c>
      <c r="E69" s="75">
        <f>IF('Data Components'!K67&gt;0,'Data Components'!H67+('Data Components'!K67+'Data Components'!L67),0)</f>
        <v>0</v>
      </c>
      <c r="F69" s="75">
        <f t="shared" si="0"/>
        <v>2264846.8949999996</v>
      </c>
      <c r="G69" s="82" t="str">
        <f t="shared" si="1"/>
        <v>B</v>
      </c>
      <c r="Q69" s="70"/>
      <c r="R69" s="71"/>
      <c r="S69" s="71"/>
      <c r="T69" s="72"/>
      <c r="U69" s="71"/>
      <c r="V69" s="73"/>
      <c r="W69" s="74" t="e">
        <f>(#REF!*('Data Components'!D69-'Data Components'!E69-'Data Components'!F69-'Data Components'!G69-'Data Components'!#REF!))</f>
        <v>#REF!</v>
      </c>
      <c r="X69" s="71">
        <v>20650010</v>
      </c>
    </row>
    <row r="70" spans="1:24" x14ac:dyDescent="0.25">
      <c r="A70" s="32" t="s">
        <v>58</v>
      </c>
      <c r="B70" s="33" t="s">
        <v>300</v>
      </c>
      <c r="C70" s="75">
        <f>('Data Components'!C68*1.1)-('Data Components'!F68*$E$1)</f>
        <v>2721288.5058861002</v>
      </c>
      <c r="D70" s="75">
        <f>('Data Components'!D68-('Data Components'!E68+'Data Components'!F68+'Data Components'!G68))*'Data Components'!$E$3</f>
        <v>2517489.8249999997</v>
      </c>
      <c r="E70" s="75">
        <f>IF('Data Components'!K68&gt;0,'Data Components'!H68+('Data Components'!K68+'Data Components'!L68),0)</f>
        <v>0</v>
      </c>
      <c r="F70" s="75">
        <f t="shared" si="0"/>
        <v>2721288.5058861002</v>
      </c>
      <c r="G70" s="82" t="str">
        <f t="shared" si="1"/>
        <v>F</v>
      </c>
      <c r="Q70" s="70"/>
      <c r="R70" s="71"/>
      <c r="S70" s="71"/>
      <c r="T70" s="72"/>
      <c r="U70" s="71"/>
      <c r="V70" s="73"/>
      <c r="W70" s="74" t="e">
        <f>(#REF!*('Data Components'!D70-'Data Components'!E70-'Data Components'!F70-'Data Components'!G70-'Data Components'!#REF!))</f>
        <v>#REF!</v>
      </c>
      <c r="X70" s="71">
        <v>1191923</v>
      </c>
    </row>
    <row r="71" spans="1:24" x14ac:dyDescent="0.25">
      <c r="A71" s="32" t="s">
        <v>59</v>
      </c>
      <c r="B71" s="33" t="s">
        <v>301</v>
      </c>
      <c r="C71" s="75">
        <f>('Data Components'!C69*1.1)-('Data Components'!F69*$E$1)</f>
        <v>35456636.429000005</v>
      </c>
      <c r="D71" s="75">
        <f>('Data Components'!D69-('Data Components'!E69+'Data Components'!F69+'Data Components'!G69))*'Data Components'!$E$3</f>
        <v>29420467.484999996</v>
      </c>
      <c r="E71" s="75">
        <f>IF('Data Components'!K69&gt;0,'Data Components'!H69+('Data Components'!K69+'Data Components'!L69),0)</f>
        <v>28858104.945273001</v>
      </c>
      <c r="F71" s="75">
        <f t="shared" si="0"/>
        <v>35456636.429000005</v>
      </c>
      <c r="G71" s="82" t="str">
        <f t="shared" si="1"/>
        <v>F</v>
      </c>
      <c r="Q71" s="70"/>
      <c r="R71" s="71"/>
      <c r="S71" s="71"/>
      <c r="T71" s="72"/>
      <c r="U71" s="71"/>
      <c r="V71" s="73"/>
      <c r="W71" s="74" t="e">
        <f>(#REF!*('Data Components'!D71-'Data Components'!E71-'Data Components'!F71-'Data Components'!G71-'Data Components'!#REF!))</f>
        <v>#REF!</v>
      </c>
      <c r="X71" s="71">
        <v>678179</v>
      </c>
    </row>
    <row r="72" spans="1:24" x14ac:dyDescent="0.25">
      <c r="A72" s="32" t="s">
        <v>60</v>
      </c>
      <c r="B72" s="33" t="s">
        <v>302</v>
      </c>
      <c r="C72" s="75">
        <f>('Data Components'!C70*1.1)-('Data Components'!F70*$E$1)</f>
        <v>4394143.6021898007</v>
      </c>
      <c r="D72" s="75">
        <f>('Data Components'!D70-('Data Components'!E70+'Data Components'!F70+'Data Components'!G70))*'Data Components'!$E$3</f>
        <v>4688844.585</v>
      </c>
      <c r="E72" s="75">
        <f>IF('Data Components'!K70&gt;0,'Data Components'!H70+('Data Components'!K70+'Data Components'!L70),0)</f>
        <v>0</v>
      </c>
      <c r="F72" s="75">
        <f t="shared" si="0"/>
        <v>4688844.585</v>
      </c>
      <c r="G72" s="82" t="str">
        <f t="shared" si="1"/>
        <v>B</v>
      </c>
      <c r="Q72" s="70"/>
      <c r="R72" s="71"/>
      <c r="S72" s="71"/>
      <c r="T72" s="72"/>
      <c r="U72" s="71"/>
      <c r="V72" s="73"/>
      <c r="W72" s="74" t="e">
        <f>(#REF!*('Data Components'!D72-'Data Components'!E72-'Data Components'!F72-'Data Components'!G72-'Data Components'!#REF!))</f>
        <v>#REF!</v>
      </c>
      <c r="X72" s="71">
        <v>434999</v>
      </c>
    </row>
    <row r="73" spans="1:24" x14ac:dyDescent="0.25">
      <c r="A73" s="32" t="s">
        <v>61</v>
      </c>
      <c r="B73" s="33" t="s">
        <v>303</v>
      </c>
      <c r="C73" s="75">
        <f>('Data Components'!C71*1.1)-('Data Components'!F71*$E$1)</f>
        <v>8885216.4957565013</v>
      </c>
      <c r="D73" s="75">
        <f>('Data Components'!D71-('Data Components'!E71+'Data Components'!F71+'Data Components'!G71))*'Data Components'!$E$3</f>
        <v>8401462.3199999984</v>
      </c>
      <c r="E73" s="75">
        <f>IF('Data Components'!K71&gt;0,'Data Components'!H71+('Data Components'!K71+'Data Components'!L71),0)</f>
        <v>0</v>
      </c>
      <c r="F73" s="75">
        <f t="shared" ref="F73:F135" si="2">MAX(C73:E73)</f>
        <v>8885216.4957565013</v>
      </c>
      <c r="G73" s="82" t="str">
        <f t="shared" si="1"/>
        <v>F</v>
      </c>
      <c r="Q73" s="70"/>
      <c r="R73" s="71"/>
      <c r="S73" s="71"/>
      <c r="T73" s="72"/>
      <c r="U73" s="71"/>
      <c r="V73" s="73"/>
      <c r="W73" s="74" t="e">
        <f>(#REF!*('Data Components'!D73-'Data Components'!E73-'Data Components'!F73-'Data Components'!G73-'Data Components'!#REF!))</f>
        <v>#REF!</v>
      </c>
      <c r="X73" s="71">
        <v>6436918</v>
      </c>
    </row>
    <row r="74" spans="1:24" x14ac:dyDescent="0.25">
      <c r="A74" s="32" t="s">
        <v>62</v>
      </c>
      <c r="B74" s="33" t="s">
        <v>304</v>
      </c>
      <c r="C74" s="75">
        <f>('Data Components'!C72*1.1)-('Data Components'!F72*$E$1)</f>
        <v>2535016.9790000003</v>
      </c>
      <c r="D74" s="75">
        <f>('Data Components'!D72-('Data Components'!E72+'Data Components'!F72+'Data Components'!G72))*'Data Components'!$E$3</f>
        <v>2796295.92</v>
      </c>
      <c r="E74" s="75">
        <f>IF('Data Components'!K72&gt;0,'Data Components'!H72+('Data Components'!K72+'Data Components'!L72),0)</f>
        <v>0</v>
      </c>
      <c r="F74" s="75">
        <f t="shared" si="2"/>
        <v>2796295.92</v>
      </c>
      <c r="G74" s="82" t="str">
        <f t="shared" ref="G74:G137" si="3">IF(C74&gt;D74,"F",IF(D74&gt;C74,"B","SGA"))</f>
        <v>B</v>
      </c>
      <c r="Q74" s="70"/>
      <c r="R74" s="71"/>
      <c r="S74" s="71"/>
      <c r="T74" s="72"/>
      <c r="U74" s="71"/>
      <c r="V74" s="73"/>
      <c r="W74" s="74" t="e">
        <f>(#REF!*('Data Components'!D74-'Data Components'!E74-'Data Components'!F74-'Data Components'!G74-'Data Components'!#REF!))</f>
        <v>#REF!</v>
      </c>
      <c r="X74" s="71">
        <v>15532</v>
      </c>
    </row>
    <row r="75" spans="1:24" x14ac:dyDescent="0.25">
      <c r="A75" s="32" t="s">
        <v>63</v>
      </c>
      <c r="B75" s="33" t="s">
        <v>305</v>
      </c>
      <c r="C75" s="75">
        <f>('Data Components'!C73*1.1)-('Data Components'!F73*$E$1)</f>
        <v>30364860.211731035</v>
      </c>
      <c r="D75" s="75">
        <f>('Data Components'!D73-('Data Components'!E73+'Data Components'!F73+'Data Components'!G73))*'Data Components'!$E$3</f>
        <v>28049884.664999995</v>
      </c>
      <c r="E75" s="75">
        <f>IF('Data Components'!K73&gt;0,'Data Components'!H73+('Data Components'!K73+'Data Components'!L73),0)</f>
        <v>0</v>
      </c>
      <c r="F75" s="75">
        <f t="shared" si="2"/>
        <v>30364860.211731035</v>
      </c>
      <c r="G75" s="82" t="str">
        <f t="shared" si="3"/>
        <v>F</v>
      </c>
      <c r="Q75" s="70"/>
      <c r="R75" s="71"/>
      <c r="S75" s="71"/>
      <c r="T75" s="72"/>
      <c r="U75" s="71"/>
      <c r="V75" s="73"/>
      <c r="W75" s="74" t="e">
        <f>(#REF!*('Data Components'!D75-'Data Components'!E75-'Data Components'!F75-'Data Components'!G75-'Data Components'!#REF!))</f>
        <v>#REF!</v>
      </c>
      <c r="X75" s="71">
        <v>2697195</v>
      </c>
    </row>
    <row r="76" spans="1:24" x14ac:dyDescent="0.25">
      <c r="A76" s="32" t="s">
        <v>64</v>
      </c>
      <c r="B76" s="33" t="s">
        <v>306</v>
      </c>
      <c r="C76" s="75">
        <f>('Data Components'!C74*1.1)-('Data Components'!F74*$E$1)</f>
        <v>3109941.1862336001</v>
      </c>
      <c r="D76" s="75">
        <f>('Data Components'!D74-('Data Components'!E74+'Data Components'!F74+'Data Components'!G74))*'Data Components'!$E$3</f>
        <v>3274614.6149999998</v>
      </c>
      <c r="E76" s="75">
        <f>IF('Data Components'!K74&gt;0,'Data Components'!H74+('Data Components'!K74+'Data Components'!L74),0)</f>
        <v>0</v>
      </c>
      <c r="F76" s="75">
        <f t="shared" si="2"/>
        <v>3274614.6149999998</v>
      </c>
      <c r="G76" s="82" t="str">
        <f t="shared" si="3"/>
        <v>B</v>
      </c>
      <c r="Q76" s="70"/>
      <c r="R76" s="71"/>
      <c r="S76" s="71"/>
      <c r="T76" s="72"/>
      <c r="U76" s="71"/>
      <c r="V76" s="73"/>
      <c r="W76" s="74" t="e">
        <f>(#REF!*('Data Components'!D76-'Data Components'!E76-'Data Components'!F76-'Data Components'!G76-'Data Components'!#REF!))</f>
        <v>#REF!</v>
      </c>
      <c r="X76" s="71">
        <v>4606098</v>
      </c>
    </row>
    <row r="77" spans="1:24" x14ac:dyDescent="0.25">
      <c r="A77" s="32" t="s">
        <v>65</v>
      </c>
      <c r="B77" s="33" t="s">
        <v>307</v>
      </c>
      <c r="C77" s="75">
        <f>('Data Components'!C75*1.1)-('Data Components'!F75*$E$1)</f>
        <v>8503392.8526915126</v>
      </c>
      <c r="D77" s="75">
        <f>('Data Components'!D75-('Data Components'!E75+'Data Components'!F75+'Data Components'!G75))*'Data Components'!$E$3</f>
        <v>10105742.324999999</v>
      </c>
      <c r="E77" s="75">
        <f>IF('Data Components'!K75&gt;0,'Data Components'!H75+('Data Components'!K75+'Data Components'!L75),0)</f>
        <v>0</v>
      </c>
      <c r="F77" s="75">
        <f t="shared" si="2"/>
        <v>10105742.324999999</v>
      </c>
      <c r="G77" s="82" t="str">
        <f t="shared" si="3"/>
        <v>B</v>
      </c>
      <c r="Q77" s="70"/>
      <c r="R77" s="71"/>
      <c r="S77" s="71"/>
      <c r="T77" s="72"/>
      <c r="U77" s="71"/>
      <c r="V77" s="73"/>
      <c r="W77" s="74" t="e">
        <f>(#REF!*('Data Components'!D77-'Data Components'!E77-'Data Components'!F77-'Data Components'!G77-'Data Components'!#REF!))</f>
        <v>#REF!</v>
      </c>
      <c r="X77" s="71">
        <v>731419</v>
      </c>
    </row>
    <row r="78" spans="1:24" x14ac:dyDescent="0.25">
      <c r="A78" s="32" t="s">
        <v>66</v>
      </c>
      <c r="B78" s="33" t="s">
        <v>308</v>
      </c>
      <c r="C78" s="75">
        <f>('Data Components'!C76*1.1)-('Data Components'!F76*$E$1)</f>
        <v>9190772.9913136996</v>
      </c>
      <c r="D78" s="75">
        <f>('Data Components'!D76-('Data Components'!E76+'Data Components'!F76+'Data Components'!G76))*'Data Components'!$E$3</f>
        <v>8889050.129999999</v>
      </c>
      <c r="E78" s="75">
        <f>IF('Data Components'!K76&gt;0,'Data Components'!H76+('Data Components'!K76+'Data Components'!L76),0)</f>
        <v>0</v>
      </c>
      <c r="F78" s="75">
        <f t="shared" si="2"/>
        <v>9190772.9913136996</v>
      </c>
      <c r="G78" s="82" t="str">
        <f t="shared" si="3"/>
        <v>F</v>
      </c>
      <c r="Q78" s="70"/>
      <c r="R78" s="71"/>
      <c r="S78" s="71"/>
      <c r="T78" s="72"/>
      <c r="U78" s="71"/>
      <c r="V78" s="73"/>
      <c r="W78" s="74" t="e">
        <f>(#REF!*('Data Components'!D78-'Data Components'!E78-'Data Components'!F78-'Data Components'!G78-'Data Components'!#REF!))</f>
        <v>#REF!</v>
      </c>
      <c r="X78" s="71">
        <v>1017547</v>
      </c>
    </row>
    <row r="79" spans="1:24" x14ac:dyDescent="0.25">
      <c r="A79" s="32" t="s">
        <v>67</v>
      </c>
      <c r="B79" s="33" t="s">
        <v>309</v>
      </c>
      <c r="C79" s="75">
        <f>('Data Components'!C77*1.1)-('Data Components'!F77*$E$1)</f>
        <v>2463352.3400000003</v>
      </c>
      <c r="D79" s="75">
        <f>('Data Components'!D77-('Data Components'!E77+'Data Components'!F77+'Data Components'!G77))*'Data Components'!$E$3</f>
        <v>2684857.4999999995</v>
      </c>
      <c r="E79" s="75">
        <f>IF('Data Components'!K77&gt;0,'Data Components'!H77+('Data Components'!K77+'Data Components'!L77),0)</f>
        <v>0</v>
      </c>
      <c r="F79" s="75">
        <f t="shared" si="2"/>
        <v>2684857.4999999995</v>
      </c>
      <c r="G79" s="82" t="str">
        <f t="shared" si="3"/>
        <v>B</v>
      </c>
      <c r="Q79" s="70"/>
      <c r="R79" s="71"/>
      <c r="S79" s="71"/>
      <c r="T79" s="72"/>
      <c r="U79" s="71"/>
      <c r="V79" s="73"/>
      <c r="W79" s="74" t="e">
        <f>(#REF!*('Data Components'!D79-'Data Components'!E79-'Data Components'!F79-'Data Components'!G79-'Data Components'!#REF!))</f>
        <v>#REF!</v>
      </c>
      <c r="X79" s="71">
        <v>15099</v>
      </c>
    </row>
    <row r="80" spans="1:24" x14ac:dyDescent="0.25">
      <c r="A80" s="32" t="s">
        <v>310</v>
      </c>
      <c r="B80" s="33" t="s">
        <v>311</v>
      </c>
      <c r="C80" s="75">
        <f>('Data Components'!C78*1.1)-('Data Components'!F78*$E$1)</f>
        <v>3105252.1780000003</v>
      </c>
      <c r="D80" s="75">
        <f>('Data Components'!D78-('Data Components'!E78+'Data Components'!F78+'Data Components'!G78))*'Data Components'!$E$3</f>
        <v>5234994.7499999991</v>
      </c>
      <c r="E80" s="75">
        <f>IF('Data Components'!K78&gt;0,'Data Components'!H78+('Data Components'!K78+'Data Components'!L78),0)</f>
        <v>0</v>
      </c>
      <c r="F80" s="75">
        <f t="shared" si="2"/>
        <v>5234994.7499999991</v>
      </c>
      <c r="G80" s="82" t="str">
        <f t="shared" si="3"/>
        <v>B</v>
      </c>
      <c r="Q80" s="70"/>
      <c r="R80" s="71"/>
      <c r="S80" s="71"/>
      <c r="T80" s="72"/>
      <c r="U80" s="71"/>
      <c r="V80" s="73"/>
      <c r="W80" s="74" t="e">
        <f>(#REF!*('Data Components'!D80-'Data Components'!E80-'Data Components'!F80-'Data Components'!G80-'Data Components'!#REF!))</f>
        <v>#REF!</v>
      </c>
      <c r="X80" s="71">
        <v>1418342</v>
      </c>
    </row>
    <row r="81" spans="1:24" x14ac:dyDescent="0.25">
      <c r="A81" s="32" t="s">
        <v>68</v>
      </c>
      <c r="B81" s="33" t="s">
        <v>312</v>
      </c>
      <c r="C81" s="75">
        <f>('Data Components'!C79*1.1)-('Data Components'!F79*$E$1)</f>
        <v>2041111.5097600003</v>
      </c>
      <c r="D81" s="75">
        <f>('Data Components'!D79-('Data Components'!E79+'Data Components'!F79+'Data Components'!G79))*'Data Components'!$E$3</f>
        <v>2985880.1249999995</v>
      </c>
      <c r="E81" s="75">
        <f>IF('Data Components'!K79&gt;0,'Data Components'!H79+('Data Components'!K79+'Data Components'!L79),0)</f>
        <v>0</v>
      </c>
      <c r="F81" s="75">
        <f t="shared" si="2"/>
        <v>2985880.1249999995</v>
      </c>
      <c r="G81" s="82" t="str">
        <f t="shared" si="3"/>
        <v>B</v>
      </c>
      <c r="Q81" s="70"/>
      <c r="R81" s="71"/>
      <c r="S81" s="71"/>
      <c r="T81" s="72"/>
      <c r="U81" s="71"/>
      <c r="V81" s="73"/>
      <c r="W81" s="74" t="e">
        <f>(#REF!*('Data Components'!D81-'Data Components'!E81-'Data Components'!F81-'Data Components'!G81-'Data Components'!#REF!))</f>
        <v>#REF!</v>
      </c>
      <c r="X81" s="71">
        <v>1450167</v>
      </c>
    </row>
    <row r="82" spans="1:24" x14ac:dyDescent="0.25">
      <c r="A82" s="32" t="s">
        <v>69</v>
      </c>
      <c r="B82" s="33" t="s">
        <v>313</v>
      </c>
      <c r="C82" s="75">
        <f>('Data Components'!C80*1.1)-('Data Components'!F80*$E$1)</f>
        <v>4447814.9238434015</v>
      </c>
      <c r="D82" s="75">
        <f>('Data Components'!D80-('Data Components'!E80+'Data Components'!F80+'Data Components'!G80))*'Data Components'!$E$3</f>
        <v>4866502.4549999991</v>
      </c>
      <c r="E82" s="75">
        <f>IF('Data Components'!K80&gt;0,'Data Components'!H80+('Data Components'!K80+'Data Components'!L80),0)</f>
        <v>4910750.3030669997</v>
      </c>
      <c r="F82" s="75">
        <f t="shared" si="2"/>
        <v>4910750.3030669997</v>
      </c>
      <c r="G82" s="82" t="s">
        <v>523</v>
      </c>
      <c r="Q82" s="70"/>
      <c r="R82" s="71"/>
      <c r="S82" s="71"/>
      <c r="T82" s="72"/>
      <c r="U82" s="71"/>
      <c r="V82" s="73"/>
      <c r="W82" s="74" t="e">
        <f>(#REF!*('Data Components'!D82-'Data Components'!E82-'Data Components'!F82-'Data Components'!G82-'Data Components'!#REF!))</f>
        <v>#REF!</v>
      </c>
      <c r="X82" s="71">
        <v>1010008</v>
      </c>
    </row>
    <row r="83" spans="1:24" x14ac:dyDescent="0.25">
      <c r="A83" s="32" t="s">
        <v>70</v>
      </c>
      <c r="B83" s="33" t="s">
        <v>314</v>
      </c>
      <c r="C83" s="75">
        <f>('Data Components'!C81*1.1)-('Data Components'!F81*$E$1)</f>
        <v>1604042.2345382003</v>
      </c>
      <c r="D83" s="75">
        <f>('Data Components'!D81-('Data Components'!E81+'Data Components'!F81+'Data Components'!G81))*'Data Components'!$E$3</f>
        <v>1448346.7049999998</v>
      </c>
      <c r="E83" s="75">
        <f>IF('Data Components'!K81&gt;0,'Data Components'!H81+('Data Components'!K81+'Data Components'!L81),0)</f>
        <v>0</v>
      </c>
      <c r="F83" s="75">
        <f t="shared" si="2"/>
        <v>1604042.2345382003</v>
      </c>
      <c r="G83" s="82" t="str">
        <f t="shared" si="3"/>
        <v>F</v>
      </c>
      <c r="Q83" s="70"/>
      <c r="R83" s="71"/>
      <c r="S83" s="71"/>
      <c r="T83" s="72"/>
      <c r="U83" s="71"/>
      <c r="V83" s="73"/>
      <c r="W83" s="74" t="e">
        <f>(#REF!*('Data Components'!D83-'Data Components'!E83-'Data Components'!F83-'Data Components'!G83-'Data Components'!#REF!))</f>
        <v>#REF!</v>
      </c>
      <c r="X83" s="71">
        <v>394476</v>
      </c>
    </row>
    <row r="84" spans="1:24" x14ac:dyDescent="0.25">
      <c r="A84" s="32" t="s">
        <v>71</v>
      </c>
      <c r="B84" s="33" t="s">
        <v>315</v>
      </c>
      <c r="C84" s="75">
        <f>('Data Components'!C82*1.1)-('Data Components'!F82*$E$1)</f>
        <v>2570560.4221735001</v>
      </c>
      <c r="D84" s="75">
        <f>('Data Components'!D82-('Data Components'!E82+'Data Components'!F82+'Data Components'!G82))*'Data Components'!$E$3</f>
        <v>2669367.4349999996</v>
      </c>
      <c r="E84" s="75">
        <f>IF('Data Components'!K82&gt;0,'Data Components'!H82+('Data Components'!K82+'Data Components'!L82),0)</f>
        <v>0</v>
      </c>
      <c r="F84" s="75">
        <f t="shared" si="2"/>
        <v>2669367.4349999996</v>
      </c>
      <c r="G84" s="82" t="str">
        <f t="shared" si="3"/>
        <v>B</v>
      </c>
      <c r="Q84" s="70"/>
      <c r="R84" s="71"/>
      <c r="S84" s="71"/>
      <c r="T84" s="72"/>
      <c r="U84" s="71"/>
      <c r="V84" s="73"/>
      <c r="W84" s="74" t="e">
        <f>(#REF!*('Data Components'!D84-'Data Components'!E84-'Data Components'!F84-'Data Components'!G84-'Data Components'!#REF!))</f>
        <v>#REF!</v>
      </c>
      <c r="X84" s="71">
        <v>19277865</v>
      </c>
    </row>
    <row r="85" spans="1:24" x14ac:dyDescent="0.25">
      <c r="A85" s="32" t="s">
        <v>316</v>
      </c>
      <c r="B85" s="33" t="s">
        <v>317</v>
      </c>
      <c r="C85" s="75">
        <f>('Data Components'!C83*1.1)-('Data Components'!F83*$E$1)</f>
        <v>3056999.7732379003</v>
      </c>
      <c r="D85" s="75">
        <f>('Data Components'!D83-('Data Components'!E83+'Data Components'!F83+'Data Components'!G83))*'Data Components'!$E$3</f>
        <v>3813565.9649999994</v>
      </c>
      <c r="E85" s="75">
        <f>IF('Data Components'!K83&gt;0,'Data Components'!H83+('Data Components'!K83+'Data Components'!L83),0)</f>
        <v>0</v>
      </c>
      <c r="F85" s="75">
        <f t="shared" si="2"/>
        <v>3813565.9649999994</v>
      </c>
      <c r="G85" s="82" t="str">
        <f t="shared" si="3"/>
        <v>B</v>
      </c>
      <c r="Q85" s="70"/>
      <c r="R85" s="71"/>
      <c r="S85" s="71"/>
      <c r="T85" s="72"/>
      <c r="U85" s="71"/>
      <c r="V85" s="73"/>
      <c r="W85" s="74" t="e">
        <f>(#REF!*('Data Components'!#REF!-'Data Components'!#REF!-'Data Components'!#REF!-'Data Components'!#REF!-'Data Components'!#REF!))</f>
        <v>#REF!</v>
      </c>
      <c r="X85" s="71">
        <v>8870</v>
      </c>
    </row>
    <row r="86" spans="1:24" x14ac:dyDescent="0.25">
      <c r="A86" s="32" t="s">
        <v>72</v>
      </c>
      <c r="B86" s="33" t="s">
        <v>318</v>
      </c>
      <c r="C86" s="75">
        <f>('Data Components'!C84*1.1)-('Data Components'!F84*$E$1)</f>
        <v>38094522.192000002</v>
      </c>
      <c r="D86" s="75">
        <f>('Data Components'!D84-('Data Components'!E84+'Data Components'!F84+'Data Components'!G84))*'Data Components'!$E$3</f>
        <v>36093018.254999995</v>
      </c>
      <c r="E86" s="75">
        <f>IF('Data Components'!K84&gt;0,'Data Components'!H84+('Data Components'!K84+'Data Components'!L84),0)</f>
        <v>0</v>
      </c>
      <c r="F86" s="75">
        <f t="shared" si="2"/>
        <v>38094522.192000002</v>
      </c>
      <c r="G86" s="82" t="str">
        <f t="shared" si="3"/>
        <v>F</v>
      </c>
      <c r="Q86" s="70"/>
      <c r="R86" s="71"/>
      <c r="S86" s="71"/>
      <c r="T86" s="72"/>
      <c r="U86" s="71"/>
      <c r="V86" s="73"/>
      <c r="W86" s="74" t="e">
        <f>(#REF!*('Data Components'!D85-'Data Components'!E85-'Data Components'!F85-'Data Components'!G85-'Data Components'!#REF!))</f>
        <v>#REF!</v>
      </c>
      <c r="X86" s="71">
        <v>0</v>
      </c>
    </row>
    <row r="87" spans="1:24" x14ac:dyDescent="0.25">
      <c r="A87" s="32" t="s">
        <v>73</v>
      </c>
      <c r="B87" s="33" t="s">
        <v>74</v>
      </c>
      <c r="C87" s="75">
        <f>('Data Components'!C85*1.1)-('Data Components'!F85*$E$1)</f>
        <v>2404828.5610000002</v>
      </c>
      <c r="D87" s="75">
        <f>('Data Components'!D85-('Data Components'!E85+'Data Components'!F85+'Data Components'!G85))*'Data Components'!$E$3</f>
        <v>3788830.9049999998</v>
      </c>
      <c r="E87" s="75">
        <f>IF('Data Components'!K85&gt;0,'Data Components'!H85+('Data Components'!K85+'Data Components'!L85),0)</f>
        <v>0</v>
      </c>
      <c r="F87" s="75">
        <f t="shared" si="2"/>
        <v>3788830.9049999998</v>
      </c>
      <c r="G87" s="82" t="str">
        <f t="shared" si="3"/>
        <v>B</v>
      </c>
      <c r="Q87" s="70"/>
      <c r="R87" s="71"/>
      <c r="S87" s="71"/>
      <c r="T87" s="72"/>
      <c r="U87" s="71"/>
      <c r="V87" s="73"/>
      <c r="W87" s="74" t="e">
        <f>(#REF!*('Data Components'!D87-'Data Components'!E87-'Data Components'!F87-'Data Components'!G87-'Data Components'!#REF!))</f>
        <v>#REF!</v>
      </c>
      <c r="X87" s="71">
        <v>7387</v>
      </c>
    </row>
    <row r="88" spans="1:24" x14ac:dyDescent="0.25">
      <c r="A88" s="32" t="s">
        <v>75</v>
      </c>
      <c r="B88" s="33" t="s">
        <v>319</v>
      </c>
      <c r="C88" s="75">
        <f>('Data Components'!C86*1.1)-('Data Components'!F86*$E$1)</f>
        <v>5623199.1170000006</v>
      </c>
      <c r="D88" s="75">
        <f>('Data Components'!D86-('Data Components'!E86+'Data Components'!F86+'Data Components'!G86))*'Data Components'!$E$3</f>
        <v>5713223.9999999991</v>
      </c>
      <c r="E88" s="75">
        <f>IF('Data Components'!K86&gt;0,'Data Components'!H86+('Data Components'!K86+'Data Components'!L86),0)</f>
        <v>0</v>
      </c>
      <c r="F88" s="75">
        <f t="shared" si="2"/>
        <v>5713223.9999999991</v>
      </c>
      <c r="G88" s="82" t="str">
        <f t="shared" si="3"/>
        <v>B</v>
      </c>
      <c r="Q88" s="70"/>
      <c r="R88" s="71"/>
      <c r="S88" s="71"/>
      <c r="T88" s="72"/>
      <c r="U88" s="71"/>
      <c r="V88" s="73"/>
      <c r="W88" s="74" t="e">
        <f>(#REF!*('Data Components'!D88-'Data Components'!E88-'Data Components'!F88-'Data Components'!G88-'Data Components'!#REF!))</f>
        <v>#REF!</v>
      </c>
      <c r="X88" s="71">
        <v>168725380</v>
      </c>
    </row>
    <row r="89" spans="1:24" x14ac:dyDescent="0.25">
      <c r="A89" s="32" t="s">
        <v>76</v>
      </c>
      <c r="B89" s="33" t="s">
        <v>77</v>
      </c>
      <c r="C89" s="75">
        <f>('Data Components'!C87*1.1)-('Data Components'!F87*$E$1)</f>
        <v>5102812.7602500003</v>
      </c>
      <c r="D89" s="75">
        <f>('Data Components'!D87-('Data Components'!E87+'Data Components'!F87+'Data Components'!G87))*'Data Components'!$E$3</f>
        <v>5716207.8449999997</v>
      </c>
      <c r="E89" s="75">
        <f>IF('Data Components'!K87&gt;0,'Data Components'!H87+('Data Components'!K87+'Data Components'!L87),0)</f>
        <v>5754288.9043610003</v>
      </c>
      <c r="F89" s="75">
        <f t="shared" si="2"/>
        <v>5754288.9043610003</v>
      </c>
      <c r="G89" s="82" t="s">
        <v>523</v>
      </c>
      <c r="Q89" s="70"/>
      <c r="R89" s="71"/>
      <c r="S89" s="71"/>
      <c r="T89" s="72"/>
      <c r="U89" s="71"/>
      <c r="V89" s="73"/>
      <c r="W89" s="74" t="e">
        <f>(#REF!*('Data Components'!D89-'Data Components'!E89-'Data Components'!F89-'Data Components'!G89-'Data Components'!#REF!))</f>
        <v>#REF!</v>
      </c>
      <c r="X89" s="71">
        <v>22223272</v>
      </c>
    </row>
    <row r="90" spans="1:24" x14ac:dyDescent="0.25">
      <c r="A90" s="32" t="s">
        <v>78</v>
      </c>
      <c r="B90" s="33" t="s">
        <v>320</v>
      </c>
      <c r="C90" s="75">
        <f>('Data Components'!C88*1.1)-('Data Components'!F88*$E$1)</f>
        <v>459414788.26776743</v>
      </c>
      <c r="D90" s="75">
        <f>('Data Components'!D88-('Data Components'!E88+'Data Components'!F88+'Data Components'!G88))*'Data Components'!$E$3</f>
        <v>399201310.16999996</v>
      </c>
      <c r="E90" s="75">
        <f>IF('Data Components'!K88&gt;0,'Data Components'!H88+('Data Components'!K88+'Data Components'!L88),0)</f>
        <v>0</v>
      </c>
      <c r="F90" s="75">
        <f t="shared" si="2"/>
        <v>459414788.26776743</v>
      </c>
      <c r="G90" s="82" t="str">
        <f t="shared" si="3"/>
        <v>F</v>
      </c>
      <c r="Q90" s="70"/>
      <c r="R90" s="71"/>
      <c r="S90" s="71"/>
      <c r="T90" s="72"/>
      <c r="U90" s="71"/>
      <c r="V90" s="73"/>
      <c r="W90" s="74" t="e">
        <f>(#REF!*('Data Components'!D90-'Data Components'!E90-'Data Components'!F90-'Data Components'!G90-'Data Components'!#REF!))</f>
        <v>#REF!</v>
      </c>
      <c r="X90" s="71">
        <v>3343980</v>
      </c>
    </row>
    <row r="91" spans="1:24" x14ac:dyDescent="0.25">
      <c r="A91" s="32" t="s">
        <v>79</v>
      </c>
      <c r="B91" s="33" t="s">
        <v>321</v>
      </c>
      <c r="C91" s="75">
        <f>('Data Components'!C89*1.1)-('Data Components'!F89*$E$1)</f>
        <v>49203264.750728846</v>
      </c>
      <c r="D91" s="75">
        <f>('Data Components'!D89-('Data Components'!E89+'Data Components'!F89+'Data Components'!G89))*'Data Components'!$E$3</f>
        <v>49771142.624999993</v>
      </c>
      <c r="E91" s="75">
        <f>IF('Data Components'!K89&gt;0,'Data Components'!H89+('Data Components'!K89+'Data Components'!L89),0)</f>
        <v>52280382.688501</v>
      </c>
      <c r="F91" s="75">
        <f t="shared" si="2"/>
        <v>52280382.688501</v>
      </c>
      <c r="G91" s="82" t="s">
        <v>523</v>
      </c>
      <c r="Q91" s="70"/>
      <c r="R91" s="71"/>
      <c r="S91" s="71"/>
      <c r="T91" s="72"/>
      <c r="U91" s="71"/>
      <c r="V91" s="73"/>
      <c r="W91" s="74" t="e">
        <f>(#REF!*('Data Components'!D91-'Data Components'!E91-'Data Components'!F91-'Data Components'!G91-'Data Components'!#REF!))</f>
        <v>#REF!</v>
      </c>
      <c r="X91" s="71">
        <v>87779077</v>
      </c>
    </row>
    <row r="92" spans="1:24" x14ac:dyDescent="0.25">
      <c r="A92" s="32" t="s">
        <v>322</v>
      </c>
      <c r="B92" s="33" t="s">
        <v>323</v>
      </c>
      <c r="C92" s="75">
        <f>('Data Components'!C90*1.1)-('Data Components'!F90*$E$1)</f>
        <v>7020656.5900000017</v>
      </c>
      <c r="D92" s="75">
        <f>('Data Components'!D90-('Data Components'!E90+'Data Components'!F90+'Data Components'!G90))*'Data Components'!$E$3</f>
        <v>9953924.0099999998</v>
      </c>
      <c r="E92" s="75">
        <f>IF('Data Components'!K90&gt;0,'Data Components'!H90+('Data Components'!K90+'Data Components'!L90),0)</f>
        <v>0</v>
      </c>
      <c r="F92" s="75">
        <f t="shared" si="2"/>
        <v>9953924.0099999998</v>
      </c>
      <c r="G92" s="82" t="str">
        <f t="shared" si="3"/>
        <v>B</v>
      </c>
      <c r="Q92" s="70"/>
      <c r="R92" s="71"/>
      <c r="S92" s="71"/>
      <c r="T92" s="72"/>
      <c r="U92" s="71"/>
      <c r="V92" s="73"/>
      <c r="W92" s="74" t="e">
        <f>(#REF!*('Data Components'!D92-'Data Components'!E92-'Data Components'!F92-'Data Components'!G92-'Data Components'!#REF!))</f>
        <v>#REF!</v>
      </c>
      <c r="X92" s="71">
        <v>20821326</v>
      </c>
    </row>
    <row r="93" spans="1:24" x14ac:dyDescent="0.25">
      <c r="A93" s="32" t="s">
        <v>80</v>
      </c>
      <c r="B93" s="33" t="s">
        <v>324</v>
      </c>
      <c r="C93" s="75">
        <f>('Data Components'!C91*1.1)-('Data Components'!F91*$E$1)</f>
        <v>176737566.31500003</v>
      </c>
      <c r="D93" s="75">
        <f>('Data Components'!D91-('Data Components'!E91+'Data Components'!F91+'Data Components'!G91))*'Data Components'!$E$3</f>
        <v>171700471.19999999</v>
      </c>
      <c r="E93" s="75">
        <f>IF('Data Components'!K91&gt;0,'Data Components'!H91+('Data Components'!K91+'Data Components'!L91),0)</f>
        <v>171042963.29874799</v>
      </c>
      <c r="F93" s="75">
        <f t="shared" si="2"/>
        <v>176737566.31500003</v>
      </c>
      <c r="G93" s="82" t="str">
        <f t="shared" si="3"/>
        <v>F</v>
      </c>
      <c r="Q93" s="70"/>
      <c r="R93" s="71"/>
      <c r="S93" s="71"/>
      <c r="T93" s="72"/>
      <c r="U93" s="71"/>
      <c r="V93" s="73"/>
      <c r="W93" s="74" t="e">
        <f>(#REF!*('Data Components'!D93-'Data Components'!E93-'Data Components'!F93-'Data Components'!G93-'Data Components'!#REF!))</f>
        <v>#REF!</v>
      </c>
      <c r="X93" s="71">
        <v>6519280</v>
      </c>
    </row>
    <row r="94" spans="1:24" x14ac:dyDescent="0.25">
      <c r="A94" s="32" t="s">
        <v>81</v>
      </c>
      <c r="B94" s="33" t="s">
        <v>325</v>
      </c>
      <c r="C94" s="75">
        <f>('Data Components'!C92*1.1)-('Data Components'!F92*$E$1)</f>
        <v>23877069.255000006</v>
      </c>
      <c r="D94" s="75">
        <f>('Data Components'!D92-('Data Components'!E92+'Data Components'!F92+'Data Components'!G92))*'Data Components'!$E$3</f>
        <v>26207141.789999995</v>
      </c>
      <c r="E94" s="75">
        <f>IF('Data Components'!K92&gt;0,'Data Components'!H92+('Data Components'!K92+'Data Components'!L92),0)</f>
        <v>0</v>
      </c>
      <c r="F94" s="75">
        <f t="shared" si="2"/>
        <v>26207141.789999995</v>
      </c>
      <c r="G94" s="82" t="str">
        <f t="shared" si="3"/>
        <v>B</v>
      </c>
      <c r="Q94" s="70"/>
      <c r="R94" s="71"/>
      <c r="S94" s="71"/>
      <c r="T94" s="72"/>
      <c r="U94" s="71"/>
      <c r="V94" s="73"/>
      <c r="W94" s="74" t="e">
        <f>(#REF!*('Data Components'!D94-'Data Components'!E94-'Data Components'!F94-'Data Components'!G94-'Data Components'!#REF!))</f>
        <v>#REF!</v>
      </c>
      <c r="X94" s="71">
        <v>9824095</v>
      </c>
    </row>
    <row r="95" spans="1:24" x14ac:dyDescent="0.25">
      <c r="A95" s="32" t="s">
        <v>82</v>
      </c>
      <c r="B95" s="33" t="s">
        <v>326</v>
      </c>
      <c r="C95" s="75">
        <f>('Data Components'!C93*1.1)-('Data Components'!F93*$E$1)</f>
        <v>14782311.38120834</v>
      </c>
      <c r="D95" s="75">
        <f>('Data Components'!D93-('Data Components'!E93+'Data Components'!F93+'Data Components'!G93))*'Data Components'!$E$3</f>
        <v>14381895.719999999</v>
      </c>
      <c r="E95" s="75">
        <f>IF('Data Components'!K93&gt;0,'Data Components'!H93+('Data Components'!K93+'Data Components'!L93),0)</f>
        <v>15363296.328740001</v>
      </c>
      <c r="F95" s="75">
        <f t="shared" si="2"/>
        <v>15363296.328740001</v>
      </c>
      <c r="G95" s="82" t="s">
        <v>556</v>
      </c>
      <c r="Q95" s="70"/>
      <c r="R95" s="71"/>
      <c r="S95" s="71"/>
      <c r="T95" s="72"/>
      <c r="U95" s="71"/>
      <c r="V95" s="73"/>
      <c r="W95" s="74" t="e">
        <f>(#REF!*('Data Components'!D95-'Data Components'!E95-'Data Components'!F95-'Data Components'!G95-'Data Components'!#REF!))</f>
        <v>#REF!</v>
      </c>
      <c r="X95" s="71">
        <v>2664572</v>
      </c>
    </row>
    <row r="96" spans="1:24" x14ac:dyDescent="0.25">
      <c r="A96" s="32" t="s">
        <v>83</v>
      </c>
      <c r="B96" s="33" t="s">
        <v>327</v>
      </c>
      <c r="C96" s="75">
        <f>('Data Components'!C94*1.1)-('Data Components'!F94*$E$1)</f>
        <v>51830308.910000004</v>
      </c>
      <c r="D96" s="75">
        <f>('Data Components'!D94-('Data Components'!E94+'Data Components'!F94+'Data Components'!G94))*'Data Components'!$E$3</f>
        <v>58114814.429999992</v>
      </c>
      <c r="E96" s="75">
        <f>IF('Data Components'!K94&gt;0,'Data Components'!H94+('Data Components'!K94+'Data Components'!L94),0)</f>
        <v>0</v>
      </c>
      <c r="F96" s="75">
        <f t="shared" si="2"/>
        <v>58114814.429999992</v>
      </c>
      <c r="G96" s="82" t="str">
        <f t="shared" si="3"/>
        <v>B</v>
      </c>
      <c r="Q96" s="70"/>
      <c r="R96" s="71"/>
      <c r="S96" s="71"/>
      <c r="T96" s="72"/>
      <c r="U96" s="71"/>
      <c r="V96" s="73"/>
      <c r="W96" s="74" t="e">
        <f>(#REF!*('Data Components'!D96-'Data Components'!E96-'Data Components'!F96-'Data Components'!G96-'Data Components'!#REF!))</f>
        <v>#REF!</v>
      </c>
      <c r="X96" s="71">
        <v>365073</v>
      </c>
    </row>
    <row r="97" spans="1:24" x14ac:dyDescent="0.25">
      <c r="A97" s="32" t="s">
        <v>84</v>
      </c>
      <c r="B97" s="33" t="s">
        <v>503</v>
      </c>
      <c r="C97" s="75">
        <f>('Data Components'!C95*1.1)-('Data Components'!F95*$E$1)</f>
        <v>5131806.4950000001</v>
      </c>
      <c r="D97" s="75">
        <f>('Data Components'!D95-('Data Components'!E95+'Data Components'!F95+'Data Components'!G95))*'Data Components'!$E$3</f>
        <v>5460020.2799999993</v>
      </c>
      <c r="E97" s="75">
        <f>IF('Data Components'!K95&gt;0,'Data Components'!H95+('Data Components'!K95+'Data Components'!L95),0)</f>
        <v>0</v>
      </c>
      <c r="F97" s="75">
        <f t="shared" si="2"/>
        <v>5460020.2799999993</v>
      </c>
      <c r="G97" s="111" t="str">
        <f t="shared" si="3"/>
        <v>B</v>
      </c>
      <c r="Q97" s="70"/>
      <c r="R97" s="71"/>
      <c r="S97" s="71"/>
      <c r="T97" s="72"/>
      <c r="U97" s="71"/>
      <c r="V97" s="73"/>
      <c r="W97" s="74" t="e">
        <f>(#REF!*('Data Components'!D97-'Data Components'!E97-'Data Components'!F97-'Data Components'!G97-'Data Components'!#REF!))</f>
        <v>#REF!</v>
      </c>
      <c r="X97" s="71">
        <v>3502620</v>
      </c>
    </row>
    <row r="98" spans="1:24" x14ac:dyDescent="0.25">
      <c r="A98" s="32" t="s">
        <v>237</v>
      </c>
      <c r="B98" s="33" t="s">
        <v>238</v>
      </c>
      <c r="C98" s="75">
        <f>('Data Components'!C96*1.1)-('Data Components'!F96*$E$1)</f>
        <v>1883832.5331846003</v>
      </c>
      <c r="D98" s="75">
        <f>('Data Components'!D96-('Data Components'!E96+'Data Components'!F96+'Data Components'!G96))*'Data Components'!$E$3</f>
        <v>3862590.8699999996</v>
      </c>
      <c r="E98" s="75">
        <f>IF('Data Components'!K96&gt;0,'Data Components'!H96+('Data Components'!K96+'Data Components'!L96),0)</f>
        <v>0</v>
      </c>
      <c r="F98" s="75">
        <f t="shared" si="2"/>
        <v>3862590.8699999996</v>
      </c>
      <c r="G98" s="82" t="str">
        <f t="shared" si="3"/>
        <v>B</v>
      </c>
      <c r="Q98" s="70"/>
      <c r="R98" s="71"/>
      <c r="S98" s="71"/>
      <c r="T98" s="72"/>
      <c r="U98" s="71"/>
      <c r="V98" s="73"/>
      <c r="W98" s="74" t="e">
        <f>(#REF!*('Data Components'!D98-'Data Components'!E98-'Data Components'!F98-'Data Components'!G98-'Data Components'!#REF!))</f>
        <v>#REF!</v>
      </c>
      <c r="X98" s="71">
        <v>11858</v>
      </c>
    </row>
    <row r="99" spans="1:24" x14ac:dyDescent="0.25">
      <c r="A99" s="32" t="s">
        <v>85</v>
      </c>
      <c r="B99" s="33" t="s">
        <v>328</v>
      </c>
      <c r="C99" s="75">
        <f>('Data Components'!C97*1.1)-('Data Components'!F97*$E$1)</f>
        <v>5161311.1953029009</v>
      </c>
      <c r="D99" s="75">
        <f>('Data Components'!D97-('Data Components'!E97+'Data Components'!F97+'Data Components'!G97))*'Data Components'!$E$3</f>
        <v>5661690.6149999993</v>
      </c>
      <c r="E99" s="75">
        <f>IF('Data Components'!K97&gt;0,'Data Components'!H97+('Data Components'!K97+'Data Components'!L97),0)</f>
        <v>0</v>
      </c>
      <c r="F99" s="75">
        <f t="shared" si="2"/>
        <v>5661690.6149999993</v>
      </c>
      <c r="G99" s="82" t="str">
        <f t="shared" si="3"/>
        <v>B</v>
      </c>
      <c r="Q99" s="70"/>
      <c r="R99" s="71"/>
      <c r="S99" s="71"/>
      <c r="T99" s="72"/>
      <c r="U99" s="71"/>
      <c r="V99" s="73"/>
      <c r="W99" s="74" t="e">
        <f>(#REF!*('Data Components'!D99-'Data Components'!E99-'Data Components'!F99-'Data Components'!G99-'Data Components'!#REF!))</f>
        <v>#REF!</v>
      </c>
      <c r="X99" s="71">
        <v>598666</v>
      </c>
    </row>
    <row r="100" spans="1:24" x14ac:dyDescent="0.25">
      <c r="A100" s="32" t="s">
        <v>86</v>
      </c>
      <c r="B100" s="33" t="s">
        <v>329</v>
      </c>
      <c r="C100" s="75">
        <f>('Data Components'!C98*1.1)-('Data Components'!F98*$E$1)</f>
        <v>1787441.9960000003</v>
      </c>
      <c r="D100" s="75">
        <f>('Data Components'!D98-('Data Components'!E98+'Data Components'!F98+'Data Components'!G98))*'Data Components'!$E$3</f>
        <v>2262519.3149999999</v>
      </c>
      <c r="E100" s="75">
        <f>IF('Data Components'!K98&gt;0,'Data Components'!H98+('Data Components'!K98+'Data Components'!L98),0)</f>
        <v>0</v>
      </c>
      <c r="F100" s="75">
        <f t="shared" si="2"/>
        <v>2262519.3149999999</v>
      </c>
      <c r="G100" s="82" t="str">
        <f t="shared" si="3"/>
        <v>B</v>
      </c>
      <c r="Q100" s="70"/>
      <c r="R100" s="71"/>
      <c r="S100" s="71"/>
      <c r="T100" s="72"/>
      <c r="U100" s="71"/>
      <c r="V100" s="73"/>
      <c r="W100" s="74" t="e">
        <f>(#REF!*('Data Components'!D100-'Data Components'!E100-'Data Components'!F100-'Data Components'!G100-'Data Components'!#REF!))</f>
        <v>#REF!</v>
      </c>
      <c r="X100" s="71">
        <v>581972</v>
      </c>
    </row>
    <row r="101" spans="1:24" x14ac:dyDescent="0.25">
      <c r="A101" s="32" t="s">
        <v>87</v>
      </c>
      <c r="B101" s="33" t="s">
        <v>330</v>
      </c>
      <c r="C101" s="75">
        <f>('Data Components'!C99*1.1)-('Data Components'!F99*$E$1)</f>
        <v>3205491.2516902005</v>
      </c>
      <c r="D101" s="75">
        <f>('Data Components'!D99-('Data Components'!E99+'Data Components'!F99+'Data Components'!G99))*'Data Components'!$E$3</f>
        <v>4348364.6549999993</v>
      </c>
      <c r="E101" s="75">
        <f>IF('Data Components'!K99&gt;0,'Data Components'!H99+('Data Components'!K99+'Data Components'!L99),0)</f>
        <v>0</v>
      </c>
      <c r="F101" s="75">
        <f t="shared" si="2"/>
        <v>4348364.6549999993</v>
      </c>
      <c r="G101" s="82" t="str">
        <f t="shared" si="3"/>
        <v>B</v>
      </c>
      <c r="Q101" s="70"/>
      <c r="R101" s="71"/>
      <c r="S101" s="71"/>
      <c r="T101" s="72"/>
      <c r="U101" s="71"/>
      <c r="V101" s="73"/>
      <c r="W101" s="74" t="e">
        <f>(#REF!*('Data Components'!D101-'Data Components'!E101-'Data Components'!F101-'Data Components'!G101-'Data Components'!#REF!))</f>
        <v>#REF!</v>
      </c>
      <c r="X101" s="71">
        <v>859598</v>
      </c>
    </row>
    <row r="102" spans="1:24" x14ac:dyDescent="0.25">
      <c r="A102" s="32" t="s">
        <v>88</v>
      </c>
      <c r="B102" s="33" t="s">
        <v>331</v>
      </c>
      <c r="C102" s="75">
        <f>('Data Components'!C100*1.1)-('Data Components'!F100*$E$1)</f>
        <v>2378417.3203199999</v>
      </c>
      <c r="D102" s="75">
        <f>('Data Components'!D100-('Data Components'!E100+'Data Components'!F100+'Data Components'!G100))*'Data Components'!$E$3</f>
        <v>2174887.335</v>
      </c>
      <c r="E102" s="75">
        <f>IF('Data Components'!K100&gt;0,'Data Components'!H100+('Data Components'!K100+'Data Components'!L100),0)</f>
        <v>0</v>
      </c>
      <c r="F102" s="75">
        <f t="shared" si="2"/>
        <v>2378417.3203199999</v>
      </c>
      <c r="G102" s="82" t="str">
        <f t="shared" si="3"/>
        <v>F</v>
      </c>
      <c r="Q102" s="70"/>
      <c r="R102" s="71"/>
      <c r="S102" s="71"/>
      <c r="T102" s="72"/>
      <c r="U102" s="71"/>
      <c r="V102" s="73"/>
      <c r="W102" s="74" t="e">
        <f>(#REF!*('Data Components'!D102-'Data Components'!E102-'Data Components'!F102-'Data Components'!G102-'Data Components'!#REF!))</f>
        <v>#REF!</v>
      </c>
      <c r="X102" s="71">
        <v>968533</v>
      </c>
    </row>
    <row r="103" spans="1:24" x14ac:dyDescent="0.25">
      <c r="A103" s="32" t="s">
        <v>89</v>
      </c>
      <c r="B103" s="33" t="s">
        <v>332</v>
      </c>
      <c r="C103" s="75">
        <f>('Data Components'!C101*1.1)-('Data Components'!F101*$E$1)</f>
        <v>2672753.2268135003</v>
      </c>
      <c r="D103" s="75">
        <f>('Data Components'!D101-('Data Components'!E101+'Data Components'!F101+'Data Components'!G101))*'Data Components'!$E$3</f>
        <v>3941535.6299999994</v>
      </c>
      <c r="E103" s="75">
        <f>IF('Data Components'!K101&gt;0,'Data Components'!H101+('Data Components'!K101+'Data Components'!L101),0)</f>
        <v>0</v>
      </c>
      <c r="F103" s="75">
        <f t="shared" si="2"/>
        <v>3941535.6299999994</v>
      </c>
      <c r="G103" s="82" t="str">
        <f t="shared" si="3"/>
        <v>B</v>
      </c>
      <c r="Q103" s="70"/>
      <c r="R103" s="71"/>
      <c r="S103" s="71"/>
      <c r="T103" s="72"/>
      <c r="U103" s="71"/>
      <c r="V103" s="73"/>
      <c r="W103" s="74" t="e">
        <f>(#REF!*('Data Components'!D103-'Data Components'!E103-'Data Components'!F103-'Data Components'!G103-'Data Components'!#REF!))</f>
        <v>#REF!</v>
      </c>
      <c r="X103" s="71">
        <v>770803</v>
      </c>
    </row>
    <row r="104" spans="1:24" x14ac:dyDescent="0.25">
      <c r="A104" s="32" t="s">
        <v>90</v>
      </c>
      <c r="B104" s="33" t="s">
        <v>91</v>
      </c>
      <c r="C104" s="75">
        <f>('Data Components'!C102*1.1)-('Data Components'!F102*$E$1)</f>
        <v>2804733.1791274003</v>
      </c>
      <c r="D104" s="75">
        <f>('Data Components'!D102-('Data Components'!E102+'Data Components'!F102+'Data Components'!G102))*'Data Components'!$E$3</f>
        <v>3004192.2299999995</v>
      </c>
      <c r="E104" s="75">
        <f>IF('Data Components'!K102&gt;0,'Data Components'!H102+('Data Components'!K102+'Data Components'!L102),0)</f>
        <v>0</v>
      </c>
      <c r="F104" s="75">
        <f t="shared" si="2"/>
        <v>3004192.2299999995</v>
      </c>
      <c r="G104" s="82" t="str">
        <f t="shared" si="3"/>
        <v>B</v>
      </c>
      <c r="Q104" s="70"/>
      <c r="R104" s="71"/>
      <c r="S104" s="71"/>
      <c r="T104" s="72"/>
      <c r="U104" s="71"/>
      <c r="V104" s="73"/>
      <c r="W104" s="74" t="e">
        <f>(#REF!*('Data Components'!D104-'Data Components'!E104-'Data Components'!F104-'Data Components'!G104-'Data Components'!#REF!))</f>
        <v>#REF!</v>
      </c>
      <c r="X104" s="71">
        <v>60150</v>
      </c>
    </row>
    <row r="105" spans="1:24" x14ac:dyDescent="0.25">
      <c r="A105" s="32" t="s">
        <v>92</v>
      </c>
      <c r="B105" s="33" t="s">
        <v>333</v>
      </c>
      <c r="C105" s="75">
        <f>('Data Components'!C103*1.1)-('Data Components'!F103*$E$1)</f>
        <v>3036082.0969757005</v>
      </c>
      <c r="D105" s="75">
        <f>('Data Components'!D103-('Data Components'!E103+'Data Components'!F103+'Data Components'!G103))*'Data Components'!$E$3</f>
        <v>3796379.4599999995</v>
      </c>
      <c r="E105" s="75">
        <f>IF('Data Components'!K103&gt;0,'Data Components'!H103+('Data Components'!K103+'Data Components'!L103),0)</f>
        <v>0</v>
      </c>
      <c r="F105" s="75">
        <f t="shared" si="2"/>
        <v>3796379.4599999995</v>
      </c>
      <c r="G105" s="82" t="str">
        <f t="shared" si="3"/>
        <v>B</v>
      </c>
      <c r="Q105" s="70"/>
      <c r="R105" s="71"/>
      <c r="S105" s="71"/>
      <c r="T105" s="72"/>
      <c r="U105" s="71"/>
      <c r="V105" s="73"/>
      <c r="W105" s="74" t="e">
        <f>(#REF!*('Data Components'!D105-'Data Components'!E105-'Data Components'!F105-'Data Components'!G105-'Data Components'!#REF!))</f>
        <v>#REF!</v>
      </c>
      <c r="X105" s="71">
        <v>1187457</v>
      </c>
    </row>
    <row r="106" spans="1:24" x14ac:dyDescent="0.25">
      <c r="A106" s="32" t="s">
        <v>93</v>
      </c>
      <c r="B106" s="33" t="s">
        <v>334</v>
      </c>
      <c r="C106" s="75">
        <f>('Data Components'!C104*1.1)-('Data Components'!F104*$E$1)</f>
        <v>3631102.1500000004</v>
      </c>
      <c r="D106" s="75">
        <f>('Data Components'!D104-('Data Components'!E104+'Data Components'!F104+'Data Components'!G104))*'Data Components'!$E$3</f>
        <v>4346187.8249999993</v>
      </c>
      <c r="E106" s="75">
        <f>IF('Data Components'!K104&gt;0,'Data Components'!H104+('Data Components'!K104+'Data Components'!L104),0)</f>
        <v>0</v>
      </c>
      <c r="F106" s="75">
        <f t="shared" si="2"/>
        <v>4346187.8249999993</v>
      </c>
      <c r="G106" s="82" t="str">
        <f t="shared" si="3"/>
        <v>B</v>
      </c>
      <c r="Q106" s="70"/>
      <c r="R106" s="71"/>
      <c r="S106" s="71"/>
      <c r="T106" s="72"/>
      <c r="U106" s="71"/>
      <c r="V106" s="73"/>
      <c r="W106" s="74" t="e">
        <f>(#REF!*('Data Components'!D106-'Data Components'!E106-'Data Components'!F106-'Data Components'!G106-'Data Components'!#REF!))</f>
        <v>#REF!</v>
      </c>
      <c r="X106" s="71">
        <v>1038193</v>
      </c>
    </row>
    <row r="107" spans="1:24" x14ac:dyDescent="0.25">
      <c r="A107" s="32" t="s">
        <v>94</v>
      </c>
      <c r="B107" s="33" t="s">
        <v>335</v>
      </c>
      <c r="C107" s="75">
        <f>('Data Components'!C105*1.1)-('Data Components'!F105*$E$1)</f>
        <v>4922201.5209999997</v>
      </c>
      <c r="D107" s="75">
        <f>('Data Components'!D105-('Data Components'!E105+'Data Components'!F105+'Data Components'!G105))*'Data Components'!$E$3</f>
        <v>5452426.4999999991</v>
      </c>
      <c r="E107" s="75">
        <f>IF('Data Components'!K105&gt;0,'Data Components'!H105+('Data Components'!K105+'Data Components'!L105),0)</f>
        <v>0</v>
      </c>
      <c r="F107" s="75">
        <f t="shared" si="2"/>
        <v>5452426.4999999991</v>
      </c>
      <c r="G107" s="82" t="str">
        <f t="shared" si="3"/>
        <v>B</v>
      </c>
      <c r="Q107" s="70"/>
      <c r="R107" s="71"/>
      <c r="S107" s="71"/>
      <c r="T107" s="72"/>
      <c r="U107" s="71"/>
      <c r="V107" s="73"/>
      <c r="W107" s="74" t="e">
        <f>(#REF!*('Data Components'!D107-'Data Components'!E107-'Data Components'!F107-'Data Components'!G107-'Data Components'!#REF!))</f>
        <v>#REF!</v>
      </c>
      <c r="X107" s="71">
        <v>7755613</v>
      </c>
    </row>
    <row r="108" spans="1:24" x14ac:dyDescent="0.25">
      <c r="A108" s="32" t="s">
        <v>95</v>
      </c>
      <c r="B108" s="33" t="s">
        <v>336</v>
      </c>
      <c r="C108" s="75">
        <f>('Data Components'!C106*1.1)-('Data Components'!F106*$E$1)</f>
        <v>4302653.477414201</v>
      </c>
      <c r="D108" s="75">
        <f>('Data Components'!D106-('Data Components'!E106+'Data Components'!F106+'Data Components'!G106))*'Data Components'!$E$3</f>
        <v>4579322.6999999993</v>
      </c>
      <c r="E108" s="75">
        <f>IF('Data Components'!K106&gt;0,'Data Components'!H106+('Data Components'!K106+'Data Components'!L106),0)</f>
        <v>0</v>
      </c>
      <c r="F108" s="75">
        <f t="shared" si="2"/>
        <v>4579322.6999999993</v>
      </c>
      <c r="G108" s="82" t="str">
        <f t="shared" si="3"/>
        <v>B</v>
      </c>
      <c r="Q108" s="70"/>
      <c r="R108" s="71"/>
      <c r="S108" s="71"/>
      <c r="T108" s="72"/>
      <c r="U108" s="71"/>
      <c r="V108" s="73"/>
      <c r="W108" s="74" t="e">
        <f>(#REF!*('Data Components'!D108-'Data Components'!E108-'Data Components'!F108-'Data Components'!G108-'Data Components'!#REF!))</f>
        <v>#REF!</v>
      </c>
      <c r="X108" s="71">
        <v>1500853</v>
      </c>
    </row>
    <row r="109" spans="1:24" x14ac:dyDescent="0.25">
      <c r="A109" s="32" t="s">
        <v>96</v>
      </c>
      <c r="B109" s="33" t="s">
        <v>337</v>
      </c>
      <c r="C109" s="75">
        <f>('Data Components'!C107*1.1)-('Data Components'!F107*$E$1)</f>
        <v>17603320.777000003</v>
      </c>
      <c r="D109" s="75">
        <f>('Data Components'!D107-('Data Components'!E107+'Data Components'!F107+'Data Components'!G107))*'Data Components'!$E$3</f>
        <v>22055614.424999997</v>
      </c>
      <c r="E109" s="75">
        <f>IF('Data Components'!K107&gt;0,'Data Components'!H107+('Data Components'!K107+'Data Components'!L107),0)</f>
        <v>0</v>
      </c>
      <c r="F109" s="75">
        <f t="shared" si="2"/>
        <v>22055614.424999997</v>
      </c>
      <c r="G109" s="82" t="str">
        <f t="shared" si="3"/>
        <v>B</v>
      </c>
      <c r="Q109" s="70"/>
      <c r="R109" s="71"/>
      <c r="S109" s="71"/>
      <c r="T109" s="72"/>
      <c r="U109" s="71"/>
      <c r="V109" s="73"/>
      <c r="W109" s="74" t="e">
        <f>(#REF!*('Data Components'!D109-'Data Components'!E109-'Data Components'!F109-'Data Components'!G109-'Data Components'!#REF!))</f>
        <v>#REF!</v>
      </c>
      <c r="X109" s="71">
        <v>550985</v>
      </c>
    </row>
    <row r="110" spans="1:24" x14ac:dyDescent="0.25">
      <c r="A110" s="32" t="s">
        <v>97</v>
      </c>
      <c r="B110" s="33" t="s">
        <v>338</v>
      </c>
      <c r="C110" s="75">
        <f>('Data Components'!C108*1.1)-('Data Components'!F108*$E$1)</f>
        <v>4189547.9383960003</v>
      </c>
      <c r="D110" s="75">
        <f>('Data Components'!D108-('Data Components'!E108+'Data Components'!F108+'Data Components'!G108))*'Data Components'!$E$3</f>
        <v>4283978.3249999993</v>
      </c>
      <c r="E110" s="75">
        <f>IF('Data Components'!K108&gt;0,'Data Components'!H108+('Data Components'!K108+'Data Components'!L108),0)</f>
        <v>0</v>
      </c>
      <c r="F110" s="75">
        <f t="shared" si="2"/>
        <v>4283978.3249999993</v>
      </c>
      <c r="G110" s="82" t="str">
        <f t="shared" si="3"/>
        <v>B</v>
      </c>
      <c r="Q110" s="70"/>
      <c r="R110" s="71"/>
      <c r="S110" s="71"/>
      <c r="T110" s="72"/>
      <c r="U110" s="71"/>
      <c r="V110" s="73"/>
      <c r="W110" s="74" t="e">
        <f>(#REF!*('Data Components'!D110-'Data Components'!E110-'Data Components'!F110-'Data Components'!G110-'Data Components'!#REF!))</f>
        <v>#REF!</v>
      </c>
      <c r="X110" s="71">
        <v>304975</v>
      </c>
    </row>
    <row r="111" spans="1:24" x14ac:dyDescent="0.25">
      <c r="A111" s="32" t="s">
        <v>98</v>
      </c>
      <c r="B111" s="33" t="s">
        <v>339</v>
      </c>
      <c r="C111" s="75">
        <f>('Data Components'!C109*1.1)-('Data Components'!F109*$E$1)</f>
        <v>2695674.5255968003</v>
      </c>
      <c r="D111" s="75">
        <f>('Data Components'!D109-('Data Components'!E109+'Data Components'!F109+'Data Components'!G109))*'Data Components'!$E$3</f>
        <v>3499174.8299999996</v>
      </c>
      <c r="E111" s="75">
        <f>IF('Data Components'!K109&gt;0,'Data Components'!H109+('Data Components'!K109+'Data Components'!L109),0)</f>
        <v>0</v>
      </c>
      <c r="F111" s="75">
        <f t="shared" si="2"/>
        <v>3499174.8299999996</v>
      </c>
      <c r="G111" s="82" t="str">
        <f t="shared" si="3"/>
        <v>B</v>
      </c>
      <c r="Q111" s="70"/>
      <c r="R111" s="71"/>
      <c r="S111" s="71"/>
      <c r="T111" s="72"/>
      <c r="U111" s="71"/>
      <c r="V111" s="73"/>
      <c r="W111" s="74" t="e">
        <f>(#REF!*('Data Components'!D111-'Data Components'!E111-'Data Components'!F111-'Data Components'!G111-'Data Components'!#REF!))</f>
        <v>#REF!</v>
      </c>
      <c r="X111" s="71">
        <v>1020033</v>
      </c>
    </row>
    <row r="112" spans="1:24" x14ac:dyDescent="0.25">
      <c r="A112" s="32" t="s">
        <v>99</v>
      </c>
      <c r="B112" s="33" t="s">
        <v>473</v>
      </c>
      <c r="C112" s="75">
        <f>('Data Components'!C110*1.1)-('Data Components'!F110*$E$1)</f>
        <v>3221352.8960000002</v>
      </c>
      <c r="D112" s="75">
        <f>('Data Components'!D110-('Data Components'!E110+'Data Components'!F110+'Data Components'!G110))*'Data Components'!$E$3</f>
        <v>4767956.1749999998</v>
      </c>
      <c r="E112" s="75">
        <f>IF('Data Components'!K110&gt;0,'Data Components'!H110+('Data Components'!K110+'Data Components'!L110),0)</f>
        <v>0</v>
      </c>
      <c r="F112" s="75">
        <f t="shared" si="2"/>
        <v>4767956.1749999998</v>
      </c>
      <c r="G112" s="82" t="str">
        <f t="shared" si="3"/>
        <v>B</v>
      </c>
      <c r="Q112" s="70"/>
      <c r="R112" s="71"/>
      <c r="S112" s="71"/>
      <c r="T112" s="72"/>
      <c r="U112" s="71"/>
      <c r="V112" s="73"/>
      <c r="W112" s="74" t="e">
        <f>(#REF!*('Data Components'!D112-'Data Components'!E112-'Data Components'!F112-'Data Components'!G112-'Data Components'!#REF!))</f>
        <v>#REF!</v>
      </c>
      <c r="X112" s="71">
        <v>49694</v>
      </c>
    </row>
    <row r="113" spans="1:24" x14ac:dyDescent="0.25">
      <c r="A113" s="32" t="s">
        <v>100</v>
      </c>
      <c r="B113" s="33" t="s">
        <v>474</v>
      </c>
      <c r="C113" s="75">
        <f>('Data Components'!C111*1.1)-('Data Components'!F111*$E$1)</f>
        <v>3969565.6711277999</v>
      </c>
      <c r="D113" s="75">
        <f>('Data Components'!D111-('Data Components'!E111+'Data Components'!F111+'Data Components'!G111))*'Data Components'!$E$3</f>
        <v>4236959.3999999994</v>
      </c>
      <c r="E113" s="75">
        <f>IF('Data Components'!K111&gt;0,'Data Components'!H111+('Data Components'!K111+'Data Components'!L111),0)</f>
        <v>0</v>
      </c>
      <c r="F113" s="75">
        <f t="shared" si="2"/>
        <v>4236959.3999999994</v>
      </c>
      <c r="G113" s="82" t="str">
        <f t="shared" si="3"/>
        <v>B</v>
      </c>
      <c r="Q113" s="70"/>
      <c r="R113" s="71"/>
      <c r="S113" s="71"/>
      <c r="T113" s="72"/>
      <c r="U113" s="71"/>
      <c r="V113" s="73"/>
      <c r="W113" s="74" t="e">
        <f>(#REF!*('Data Components'!D113-'Data Components'!E113-'Data Components'!F113-'Data Components'!G113-'Data Components'!#REF!))</f>
        <v>#REF!</v>
      </c>
      <c r="X113" s="71">
        <v>713063</v>
      </c>
    </row>
    <row r="114" spans="1:24" x14ac:dyDescent="0.25">
      <c r="A114" s="32" t="s">
        <v>101</v>
      </c>
      <c r="B114" s="33" t="s">
        <v>340</v>
      </c>
      <c r="C114" s="75">
        <f>('Data Components'!C112*1.1)-('Data Components'!F112*$E$1)</f>
        <v>2663493.7279119999</v>
      </c>
      <c r="D114" s="75">
        <f>('Data Components'!D112-('Data Components'!E112+'Data Components'!F112+'Data Components'!G112))*'Data Components'!$E$3</f>
        <v>2998763.2199999997</v>
      </c>
      <c r="E114" s="75">
        <f>IF('Data Components'!K112&gt;0,'Data Components'!H112+('Data Components'!K112+'Data Components'!L112),0)</f>
        <v>0</v>
      </c>
      <c r="F114" s="75">
        <f t="shared" si="2"/>
        <v>2998763.2199999997</v>
      </c>
      <c r="G114" s="82" t="str">
        <f t="shared" si="3"/>
        <v>B</v>
      </c>
      <c r="Q114" s="70"/>
      <c r="R114" s="71"/>
      <c r="S114" s="71"/>
      <c r="T114" s="72"/>
      <c r="U114" s="71"/>
      <c r="V114" s="73"/>
      <c r="W114" s="74" t="e">
        <f>(#REF!*('Data Components'!D114-'Data Components'!E114-'Data Components'!F114-'Data Components'!G114-'Data Components'!#REF!))</f>
        <v>#REF!</v>
      </c>
      <c r="X114" s="71">
        <v>792945</v>
      </c>
    </row>
    <row r="115" spans="1:24" x14ac:dyDescent="0.25">
      <c r="A115" s="32" t="s">
        <v>102</v>
      </c>
      <c r="B115" s="33" t="s">
        <v>488</v>
      </c>
      <c r="C115" s="75">
        <f>('Data Components'!C113*1.1)-('Data Components'!F113*$E$1)</f>
        <v>2129762.4141684002</v>
      </c>
      <c r="D115" s="75">
        <f>('Data Components'!D113-('Data Components'!E113+'Data Components'!F113+'Data Components'!G113))*'Data Components'!$E$3</f>
        <v>2262244.9499999997</v>
      </c>
      <c r="E115" s="75">
        <f>IF('Data Components'!K113&gt;0,'Data Components'!H113+('Data Components'!K113+'Data Components'!L113),0)</f>
        <v>0</v>
      </c>
      <c r="F115" s="75">
        <f t="shared" si="2"/>
        <v>2262244.9499999997</v>
      </c>
      <c r="G115" s="82" t="str">
        <f t="shared" si="3"/>
        <v>B</v>
      </c>
      <c r="Q115" s="70"/>
      <c r="R115" s="71"/>
      <c r="S115" s="71"/>
      <c r="T115" s="72"/>
      <c r="U115" s="71"/>
      <c r="V115" s="73"/>
      <c r="W115" s="74" t="e">
        <f>(#REF!*('Data Components'!D115-'Data Components'!E115-'Data Components'!F115-'Data Components'!G115-'Data Components'!#REF!))</f>
        <v>#REF!</v>
      </c>
      <c r="X115" s="71">
        <v>112590</v>
      </c>
    </row>
    <row r="116" spans="1:24" x14ac:dyDescent="0.25">
      <c r="A116" s="32" t="s">
        <v>341</v>
      </c>
      <c r="B116" s="33" t="s">
        <v>342</v>
      </c>
      <c r="C116" s="75">
        <f>('Data Components'!C114*1.1)-('Data Components'!F114*$E$1)</f>
        <v>2382812.9027191005</v>
      </c>
      <c r="D116" s="75">
        <f>('Data Components'!D114-('Data Components'!E114+'Data Components'!F114+'Data Components'!G114))*'Data Components'!$E$3</f>
        <v>2609358.8849999998</v>
      </c>
      <c r="E116" s="75">
        <f>IF('Data Components'!K114&gt;0,'Data Components'!H114+('Data Components'!K114+'Data Components'!L114),0)</f>
        <v>0</v>
      </c>
      <c r="F116" s="75">
        <f t="shared" si="2"/>
        <v>2609358.8849999998</v>
      </c>
      <c r="G116" s="82" t="str">
        <f t="shared" si="3"/>
        <v>B</v>
      </c>
      <c r="Q116" s="70"/>
      <c r="R116" s="71"/>
      <c r="S116" s="71"/>
      <c r="T116" s="72"/>
      <c r="U116" s="71"/>
      <c r="V116" s="73"/>
      <c r="W116" s="74" t="e">
        <f>(#REF!*('Data Components'!D116-'Data Components'!E116-'Data Components'!F116-'Data Components'!G116-'Data Components'!#REF!))</f>
        <v>#REF!</v>
      </c>
      <c r="X116" s="71">
        <v>831330</v>
      </c>
    </row>
    <row r="117" spans="1:24" x14ac:dyDescent="0.25">
      <c r="A117" s="32" t="s">
        <v>103</v>
      </c>
      <c r="B117" s="33" t="s">
        <v>343</v>
      </c>
      <c r="C117" s="75">
        <f>('Data Components'!C115*1.1)-('Data Components'!F115*$E$1)</f>
        <v>1799385.2481325001</v>
      </c>
      <c r="D117" s="75">
        <f>('Data Components'!D115-('Data Components'!E115+'Data Components'!F115+'Data Components'!G115))*'Data Components'!$E$3</f>
        <v>1810943.6699999997</v>
      </c>
      <c r="E117" s="75">
        <f>IF('Data Components'!K115&gt;0,'Data Components'!H115+('Data Components'!K115+'Data Components'!L115),0)</f>
        <v>0</v>
      </c>
      <c r="F117" s="75">
        <f t="shared" si="2"/>
        <v>1810943.6699999997</v>
      </c>
      <c r="G117" s="82" t="str">
        <f t="shared" si="3"/>
        <v>B</v>
      </c>
      <c r="Q117" s="70"/>
      <c r="R117" s="71"/>
      <c r="S117" s="71"/>
      <c r="T117" s="72"/>
      <c r="U117" s="71"/>
      <c r="V117" s="73"/>
      <c r="W117" s="74" t="e">
        <f>(#REF!*('Data Components'!D117-'Data Components'!E117-'Data Components'!F117-'Data Components'!G117-'Data Components'!#REF!))</f>
        <v>#REF!</v>
      </c>
      <c r="X117" s="71">
        <v>47640861</v>
      </c>
    </row>
    <row r="118" spans="1:24" x14ac:dyDescent="0.25">
      <c r="A118" s="32" t="s">
        <v>104</v>
      </c>
      <c r="B118" s="33" t="s">
        <v>344</v>
      </c>
      <c r="C118" s="75">
        <f>('Data Components'!C116*1.1)-('Data Components'!F116*$E$1)</f>
        <v>2294047.727</v>
      </c>
      <c r="D118" s="75">
        <f>('Data Components'!D116-('Data Components'!E116+'Data Components'!F116+'Data Components'!G116))*'Data Components'!$E$3</f>
        <v>2580549.5549999997</v>
      </c>
      <c r="E118" s="75">
        <f>IF('Data Components'!K116&gt;0,'Data Components'!H116+('Data Components'!K116+'Data Components'!L116),0)</f>
        <v>0</v>
      </c>
      <c r="F118" s="75">
        <f t="shared" si="2"/>
        <v>2580549.5549999997</v>
      </c>
      <c r="G118" s="82" t="str">
        <f t="shared" si="3"/>
        <v>B</v>
      </c>
      <c r="Q118" s="70"/>
      <c r="R118" s="71"/>
      <c r="S118" s="71"/>
      <c r="T118" s="72"/>
      <c r="U118" s="71"/>
      <c r="V118" s="73"/>
      <c r="W118" s="74" t="e">
        <f>(#REF!*('Data Components'!D118-'Data Components'!E118-'Data Components'!F118-'Data Components'!G118-'Data Components'!#REF!))</f>
        <v>#REF!</v>
      </c>
      <c r="X118" s="71">
        <v>7707338</v>
      </c>
    </row>
    <row r="119" spans="1:24" x14ac:dyDescent="0.25">
      <c r="A119" s="32" t="s">
        <v>105</v>
      </c>
      <c r="B119" s="33" t="s">
        <v>345</v>
      </c>
      <c r="C119" s="75">
        <f>('Data Components'!C117*1.1)-('Data Components'!F117*$E$1)</f>
        <v>77678906.624000013</v>
      </c>
      <c r="D119" s="75">
        <f>('Data Components'!D117-('Data Components'!E117+'Data Components'!F117+'Data Components'!G117))*'Data Components'!$E$3</f>
        <v>74586074.999999985</v>
      </c>
      <c r="E119" s="75">
        <f>IF('Data Components'!K117&gt;0,'Data Components'!H117+('Data Components'!K117+'Data Components'!L117),0)</f>
        <v>0</v>
      </c>
      <c r="F119" s="75">
        <f t="shared" si="2"/>
        <v>77678906.624000013</v>
      </c>
      <c r="G119" s="82" t="str">
        <f t="shared" si="3"/>
        <v>F</v>
      </c>
      <c r="Q119" s="70"/>
      <c r="R119" s="71"/>
      <c r="S119" s="71"/>
      <c r="T119" s="72"/>
      <c r="U119" s="71"/>
      <c r="V119" s="73"/>
      <c r="W119" s="74" t="e">
        <f>(#REF!*('Data Components'!D119-'Data Components'!E119-'Data Components'!F119-'Data Components'!G119-'Data Components'!#REF!))</f>
        <v>#REF!</v>
      </c>
      <c r="X119" s="71">
        <v>330923</v>
      </c>
    </row>
    <row r="120" spans="1:24" x14ac:dyDescent="0.25">
      <c r="A120" s="32" t="s">
        <v>106</v>
      </c>
      <c r="B120" s="33" t="s">
        <v>475</v>
      </c>
      <c r="C120" s="75">
        <f>('Data Components'!C118*1.1)-('Data Components'!F118*$E$1)</f>
        <v>13029091.65055446</v>
      </c>
      <c r="D120" s="75">
        <f>('Data Components'!D118-('Data Components'!E118+'Data Components'!F118+'Data Components'!G118))*'Data Components'!$E$3</f>
        <v>11459452.199999999</v>
      </c>
      <c r="E120" s="75">
        <f>IF('Data Components'!K118&gt;0,'Data Components'!H118+('Data Components'!K118+'Data Components'!L118),0)</f>
        <v>0</v>
      </c>
      <c r="F120" s="75">
        <f t="shared" si="2"/>
        <v>13029091.65055446</v>
      </c>
      <c r="G120" s="82" t="str">
        <f t="shared" si="3"/>
        <v>F</v>
      </c>
      <c r="Q120" s="70"/>
      <c r="R120" s="71"/>
      <c r="S120" s="71"/>
      <c r="T120" s="72"/>
      <c r="U120" s="71"/>
      <c r="V120" s="73"/>
      <c r="W120" s="74" t="e">
        <f>(#REF!*('Data Components'!D120-'Data Components'!E120-'Data Components'!F120-'Data Components'!G120-'Data Components'!#REF!))</f>
        <v>#REF!</v>
      </c>
      <c r="X120" s="71">
        <v>2933229</v>
      </c>
    </row>
    <row r="121" spans="1:24" x14ac:dyDescent="0.25">
      <c r="A121" s="32" t="s">
        <v>107</v>
      </c>
      <c r="B121" s="33" t="s">
        <v>476</v>
      </c>
      <c r="C121" s="75">
        <f>('Data Components'!C119*1.1)-('Data Components'!F119*$E$1)</f>
        <v>5658065.2703915006</v>
      </c>
      <c r="D121" s="75">
        <f>('Data Components'!D119-('Data Components'!E119+'Data Components'!F119+'Data Components'!G119))*'Data Components'!$E$3</f>
        <v>6408199.5899999989</v>
      </c>
      <c r="E121" s="75">
        <f>IF('Data Components'!K119&gt;0,'Data Components'!H119+('Data Components'!K119+'Data Components'!L119),0)</f>
        <v>0</v>
      </c>
      <c r="F121" s="75">
        <f t="shared" si="2"/>
        <v>6408199.5899999989</v>
      </c>
      <c r="G121" s="111" t="str">
        <f t="shared" si="3"/>
        <v>B</v>
      </c>
      <c r="Q121" s="70"/>
      <c r="R121" s="71"/>
      <c r="S121" s="71"/>
      <c r="T121" s="72"/>
      <c r="U121" s="71"/>
      <c r="V121" s="73"/>
      <c r="W121" s="74" t="e">
        <f>(#REF!*('Data Components'!D121-'Data Components'!E121-'Data Components'!F121-'Data Components'!G121-'Data Components'!#REF!))</f>
        <v>#REF!</v>
      </c>
      <c r="X121" s="71">
        <v>492781</v>
      </c>
    </row>
    <row r="122" spans="1:24" x14ac:dyDescent="0.25">
      <c r="A122" s="32" t="s">
        <v>108</v>
      </c>
      <c r="B122" s="33" t="s">
        <v>346</v>
      </c>
      <c r="C122" s="75">
        <f>('Data Components'!C120*1.1)-('Data Components'!F120*$E$1)</f>
        <v>4995735.0544923004</v>
      </c>
      <c r="D122" s="75">
        <f>('Data Components'!D120-('Data Components'!E120+'Data Components'!F120+'Data Components'!G120))*'Data Components'!$E$3</f>
        <v>4520725.17</v>
      </c>
      <c r="E122" s="75">
        <f>IF('Data Components'!K120&gt;0,'Data Components'!H120+('Data Components'!K120+'Data Components'!L120),0)</f>
        <v>0</v>
      </c>
      <c r="F122" s="75">
        <f t="shared" si="2"/>
        <v>4995735.0544923004</v>
      </c>
      <c r="G122" s="82" t="str">
        <f t="shared" si="3"/>
        <v>F</v>
      </c>
      <c r="Q122" s="70"/>
      <c r="R122" s="71"/>
      <c r="S122" s="71"/>
      <c r="T122" s="72"/>
      <c r="U122" s="71"/>
      <c r="V122" s="73"/>
      <c r="W122" s="74" t="e">
        <f>(#REF!*('Data Components'!D122-'Data Components'!E122-'Data Components'!F122-'Data Components'!G122-'Data Components'!#REF!))</f>
        <v>#REF!</v>
      </c>
      <c r="X122" s="71">
        <v>13786</v>
      </c>
    </row>
    <row r="123" spans="1:24" x14ac:dyDescent="0.25">
      <c r="A123" s="32" t="s">
        <v>109</v>
      </c>
      <c r="B123" s="33" t="s">
        <v>347</v>
      </c>
      <c r="C123" s="75">
        <f>('Data Components'!C121*1.1)-('Data Components'!F121*$E$1)</f>
        <v>2152136.0850000004</v>
      </c>
      <c r="D123" s="75">
        <f>('Data Components'!D121-('Data Components'!E121+'Data Components'!F121+'Data Components'!G121))*'Data Components'!$E$3</f>
        <v>2175870.2249999996</v>
      </c>
      <c r="E123" s="75">
        <f>IF('Data Components'!K121&gt;0,'Data Components'!H121+('Data Components'!K121+'Data Components'!L121),0)</f>
        <v>0</v>
      </c>
      <c r="F123" s="75">
        <f t="shared" si="2"/>
        <v>2175870.2249999996</v>
      </c>
      <c r="G123" s="82" t="str">
        <f t="shared" si="3"/>
        <v>B</v>
      </c>
      <c r="Q123" s="70"/>
      <c r="R123" s="71"/>
      <c r="S123" s="71"/>
      <c r="T123" s="72"/>
      <c r="U123" s="71"/>
      <c r="V123" s="73"/>
      <c r="W123" s="74" t="e">
        <f>(#REF!*('Data Components'!D123-'Data Components'!E123-'Data Components'!F123-'Data Components'!G123-'Data Components'!#REF!))</f>
        <v>#REF!</v>
      </c>
      <c r="X123" s="71">
        <v>2283837</v>
      </c>
    </row>
    <row r="124" spans="1:24" x14ac:dyDescent="0.25">
      <c r="A124" s="32" t="s">
        <v>110</v>
      </c>
      <c r="B124" s="33" t="s">
        <v>348</v>
      </c>
      <c r="C124" s="75">
        <f>('Data Components'!C122*1.1)-('Data Components'!F122*$E$1)</f>
        <v>1997333.1677999999</v>
      </c>
      <c r="D124" s="75">
        <f>('Data Components'!D122-('Data Components'!E122+'Data Components'!F122+'Data Components'!G122))*'Data Components'!$E$3</f>
        <v>2010375.8699999999</v>
      </c>
      <c r="E124" s="75">
        <f>IF('Data Components'!K122&gt;0,'Data Components'!H122+('Data Components'!K122+'Data Components'!L122),0)</f>
        <v>0</v>
      </c>
      <c r="F124" s="75">
        <f t="shared" si="2"/>
        <v>2010375.8699999999</v>
      </c>
      <c r="G124" s="82" t="str">
        <f t="shared" si="3"/>
        <v>B</v>
      </c>
      <c r="Q124" s="70"/>
      <c r="R124" s="71"/>
      <c r="S124" s="71"/>
      <c r="T124" s="72"/>
      <c r="U124" s="71"/>
      <c r="V124" s="73"/>
      <c r="W124" s="74" t="e">
        <f>(#REF!*('Data Components'!D124-'Data Components'!E124-'Data Components'!F124-'Data Components'!G124-'Data Components'!#REF!))</f>
        <v>#REF!</v>
      </c>
      <c r="X124" s="71">
        <v>714267</v>
      </c>
    </row>
    <row r="125" spans="1:24" x14ac:dyDescent="0.25">
      <c r="A125" s="32" t="s">
        <v>111</v>
      </c>
      <c r="B125" s="33" t="s">
        <v>349</v>
      </c>
      <c r="C125" s="75">
        <f>('Data Components'!C123*1.1)-('Data Components'!F123*$E$1)</f>
        <v>10423969.832451141</v>
      </c>
      <c r="D125" s="75">
        <f>('Data Components'!D123-('Data Components'!E123+'Data Components'!F123+'Data Components'!G123))*'Data Components'!$E$3</f>
        <v>9200279.5349999983</v>
      </c>
      <c r="E125" s="75">
        <f>IF('Data Components'!K123&gt;0,'Data Components'!H123+('Data Components'!K123+'Data Components'!L123),0)</f>
        <v>0</v>
      </c>
      <c r="F125" s="75">
        <f t="shared" si="2"/>
        <v>10423969.832451141</v>
      </c>
      <c r="G125" s="82" t="str">
        <f t="shared" si="3"/>
        <v>F</v>
      </c>
      <c r="Q125" s="70"/>
      <c r="R125" s="71"/>
      <c r="S125" s="71"/>
      <c r="T125" s="72"/>
      <c r="U125" s="71"/>
      <c r="V125" s="73"/>
      <c r="W125" s="74" t="e">
        <f>(#REF!*('Data Components'!D125-'Data Components'!E125-'Data Components'!F125-'Data Components'!G125-'Data Components'!#REF!))</f>
        <v>#REF!</v>
      </c>
      <c r="X125" s="71">
        <v>436854</v>
      </c>
    </row>
    <row r="126" spans="1:24" x14ac:dyDescent="0.25">
      <c r="A126" s="32" t="s">
        <v>112</v>
      </c>
      <c r="B126" s="33" t="s">
        <v>350</v>
      </c>
      <c r="C126" s="75">
        <f>('Data Components'!C124*1.1)-('Data Components'!F124*$E$1)</f>
        <v>3171211.1372776004</v>
      </c>
      <c r="D126" s="75">
        <f>('Data Components'!D124-('Data Components'!E124+'Data Components'!F124+'Data Components'!G124))*'Data Components'!$E$3</f>
        <v>4009938.9449999994</v>
      </c>
      <c r="E126" s="75">
        <f>IF('Data Components'!K124&gt;0,'Data Components'!H124+('Data Components'!K124+'Data Components'!L124),0)</f>
        <v>0</v>
      </c>
      <c r="F126" s="75">
        <f t="shared" si="2"/>
        <v>4009938.9449999994</v>
      </c>
      <c r="G126" s="82" t="str">
        <f t="shared" si="3"/>
        <v>B</v>
      </c>
      <c r="Q126" s="70"/>
      <c r="R126" s="71"/>
      <c r="S126" s="71"/>
      <c r="T126" s="72"/>
      <c r="U126" s="71"/>
      <c r="V126" s="73"/>
      <c r="W126" s="74" t="e">
        <f>(#REF!*('Data Components'!D126-'Data Components'!E126-'Data Components'!F126-'Data Components'!G126-'Data Components'!#REF!))</f>
        <v>#REF!</v>
      </c>
      <c r="X126" s="71">
        <v>982776</v>
      </c>
    </row>
    <row r="127" spans="1:24" x14ac:dyDescent="0.25">
      <c r="A127" s="32" t="s">
        <v>113</v>
      </c>
      <c r="B127" s="33" t="s">
        <v>351</v>
      </c>
      <c r="C127" s="75">
        <f>('Data Components'!C125*1.1)-('Data Components'!F125*$E$1)</f>
        <v>2291437.0427366002</v>
      </c>
      <c r="D127" s="75">
        <f>('Data Components'!D125-('Data Components'!E125+'Data Components'!F125+'Data Components'!G125))*'Data Components'!$E$3</f>
        <v>2836461.7499999995</v>
      </c>
      <c r="E127" s="75">
        <f>IF('Data Components'!K125&gt;0,'Data Components'!H125+('Data Components'!K125+'Data Components'!L125),0)</f>
        <v>0</v>
      </c>
      <c r="F127" s="75">
        <f t="shared" si="2"/>
        <v>2836461.7499999995</v>
      </c>
      <c r="G127" s="82" t="str">
        <f t="shared" si="3"/>
        <v>B</v>
      </c>
      <c r="Q127" s="70"/>
      <c r="R127" s="71"/>
      <c r="S127" s="71"/>
      <c r="T127" s="72"/>
      <c r="U127" s="71"/>
      <c r="V127" s="73"/>
      <c r="W127" s="74" t="e">
        <f>(#REF!*('Data Components'!D127-'Data Components'!E127-'Data Components'!F127-'Data Components'!G127-'Data Components'!#REF!))</f>
        <v>#REF!</v>
      </c>
      <c r="X127" s="71">
        <v>550281</v>
      </c>
    </row>
    <row r="128" spans="1:24" x14ac:dyDescent="0.25">
      <c r="A128" s="32" t="s">
        <v>502</v>
      </c>
      <c r="B128" s="33" t="s">
        <v>504</v>
      </c>
      <c r="C128" s="75">
        <f>('Data Components'!C126*1.1)-('Data Components'!F126*$E$1)</f>
        <v>3234835.3230796005</v>
      </c>
      <c r="D128" s="75">
        <f>('Data Components'!D126-('Data Components'!E126+'Data Components'!F126+'Data Components'!G126))*'Data Components'!$E$3</f>
        <v>4125524.9999999995</v>
      </c>
      <c r="E128" s="75">
        <f>IF('Data Components'!K126&gt;0,'Data Components'!H126+('Data Components'!K126+'Data Components'!L126),0)</f>
        <v>0</v>
      </c>
      <c r="F128" s="75">
        <f t="shared" si="2"/>
        <v>4125524.9999999995</v>
      </c>
      <c r="G128" s="82" t="str">
        <f t="shared" si="3"/>
        <v>B</v>
      </c>
      <c r="Q128" s="70"/>
      <c r="R128" s="71"/>
      <c r="S128" s="71"/>
      <c r="T128" s="72"/>
      <c r="U128" s="71"/>
      <c r="V128" s="73"/>
      <c r="W128" s="74" t="e">
        <f>(#REF!*('Data Components'!D128-'Data Components'!E128-'Data Components'!F128-'Data Components'!G128-'Data Components'!#REF!))</f>
        <v>#REF!</v>
      </c>
      <c r="X128" s="71">
        <v>386626</v>
      </c>
    </row>
    <row r="129" spans="1:24" x14ac:dyDescent="0.25">
      <c r="A129" s="32" t="s">
        <v>114</v>
      </c>
      <c r="B129" s="33" t="s">
        <v>352</v>
      </c>
      <c r="C129" s="75">
        <f>('Data Components'!C127*1.1)-('Data Components'!F127*$E$1)</f>
        <v>7744259.3162818002</v>
      </c>
      <c r="D129" s="75">
        <f>('Data Components'!D127-('Data Components'!E127+'Data Components'!F127+'Data Components'!G127))*'Data Components'!$E$3</f>
        <v>8840720.6849999987</v>
      </c>
      <c r="E129" s="75">
        <f>IF('Data Components'!K127&gt;0,'Data Components'!H127+('Data Components'!K127+'Data Components'!L127),0)</f>
        <v>0</v>
      </c>
      <c r="F129" s="75">
        <f t="shared" si="2"/>
        <v>8840720.6849999987</v>
      </c>
      <c r="G129" s="111" t="str">
        <f t="shared" si="3"/>
        <v>B</v>
      </c>
      <c r="Q129" s="70"/>
      <c r="R129" s="71"/>
      <c r="S129" s="71"/>
      <c r="T129" s="72"/>
      <c r="U129" s="71"/>
      <c r="V129" s="73"/>
      <c r="W129" s="74" t="e">
        <f>(#REF!*('Data Components'!D129-'Data Components'!E129-'Data Components'!F129-'Data Components'!G129-'Data Components'!#REF!))</f>
        <v>#REF!</v>
      </c>
      <c r="X129" s="71">
        <v>45581</v>
      </c>
    </row>
    <row r="130" spans="1:24" x14ac:dyDescent="0.25">
      <c r="A130" s="32" t="s">
        <v>115</v>
      </c>
      <c r="B130" s="33" t="s">
        <v>353</v>
      </c>
      <c r="C130" s="75">
        <f>('Data Components'!C128*1.1)-('Data Components'!F128*$E$1)</f>
        <v>1990845.2401928999</v>
      </c>
      <c r="D130" s="75">
        <f>('Data Components'!D128-('Data Components'!E128+'Data Components'!F128+'Data Components'!G128))*'Data Components'!$E$3</f>
        <v>2153176.3199999998</v>
      </c>
      <c r="E130" s="75">
        <f>IF('Data Components'!K128&gt;0,'Data Components'!H128+('Data Components'!K128+'Data Components'!L128),0)</f>
        <v>0</v>
      </c>
      <c r="F130" s="75">
        <f t="shared" si="2"/>
        <v>2153176.3199999998</v>
      </c>
      <c r="G130" s="82" t="str">
        <f t="shared" si="3"/>
        <v>B</v>
      </c>
      <c r="Q130" s="70"/>
      <c r="R130" s="71"/>
      <c r="S130" s="71"/>
      <c r="T130" s="72"/>
      <c r="U130" s="71"/>
      <c r="V130" s="73"/>
      <c r="W130" s="74" t="e">
        <f>(#REF!*('Data Components'!D130-'Data Components'!E130-'Data Components'!F130-'Data Components'!G130-'Data Components'!#REF!))</f>
        <v>#REF!</v>
      </c>
      <c r="X130" s="71">
        <v>644585</v>
      </c>
    </row>
    <row r="131" spans="1:24" x14ac:dyDescent="0.25">
      <c r="A131" s="32" t="s">
        <v>116</v>
      </c>
      <c r="B131" s="33" t="s">
        <v>354</v>
      </c>
      <c r="C131" s="75">
        <f>('Data Components'!C129*1.1)-('Data Components'!F129*$E$1)</f>
        <v>2135222.7171200002</v>
      </c>
      <c r="D131" s="75">
        <f>('Data Components'!D129-('Data Components'!E129+'Data Components'!F129+'Data Components'!G129))*'Data Components'!$E$3</f>
        <v>2155696.86</v>
      </c>
      <c r="E131" s="75">
        <f>IF('Data Components'!K129&gt;0,'Data Components'!H129+('Data Components'!K129+'Data Components'!L129),0)</f>
        <v>0</v>
      </c>
      <c r="F131" s="75">
        <f t="shared" si="2"/>
        <v>2155696.86</v>
      </c>
      <c r="G131" s="82" t="str">
        <f t="shared" si="3"/>
        <v>B</v>
      </c>
      <c r="Q131" s="70"/>
      <c r="R131" s="71"/>
      <c r="S131" s="71"/>
      <c r="T131" s="72"/>
      <c r="U131" s="71"/>
      <c r="V131" s="73"/>
      <c r="W131" s="74" t="e">
        <f>(#REF!*('Data Components'!D131-'Data Components'!E131-'Data Components'!F131-'Data Components'!G131-'Data Components'!#REF!))</f>
        <v>#REF!</v>
      </c>
      <c r="X131" s="71">
        <v>171257</v>
      </c>
    </row>
    <row r="132" spans="1:24" x14ac:dyDescent="0.25">
      <c r="A132" s="32" t="s">
        <v>117</v>
      </c>
      <c r="B132" s="33" t="s">
        <v>355</v>
      </c>
      <c r="C132" s="75">
        <f>('Data Components'!C130*1.1)-('Data Components'!F130*$E$1)</f>
        <v>2198382.8611371005</v>
      </c>
      <c r="D132" s="75">
        <f>('Data Components'!D130-('Data Components'!E130+'Data Components'!F130+'Data Components'!G130))*'Data Components'!$E$3</f>
        <v>2113023.5549999997</v>
      </c>
      <c r="E132" s="75">
        <f>IF('Data Components'!K130&gt;0,'Data Components'!H130+('Data Components'!K130+'Data Components'!L130),0)</f>
        <v>0</v>
      </c>
      <c r="F132" s="75">
        <f t="shared" si="2"/>
        <v>2198382.8611371005</v>
      </c>
      <c r="G132" s="82" t="str">
        <f t="shared" si="3"/>
        <v>F</v>
      </c>
      <c r="Q132" s="70"/>
      <c r="R132" s="71"/>
      <c r="S132" s="71"/>
      <c r="T132" s="72"/>
      <c r="U132" s="71"/>
      <c r="V132" s="73"/>
      <c r="W132" s="74" t="e">
        <f>(#REF!*('Data Components'!D132-'Data Components'!E132-'Data Components'!F132-'Data Components'!G132-'Data Components'!#REF!))</f>
        <v>#REF!</v>
      </c>
      <c r="X132" s="71">
        <v>863491</v>
      </c>
    </row>
    <row r="133" spans="1:24" x14ac:dyDescent="0.25">
      <c r="A133" s="32" t="s">
        <v>477</v>
      </c>
      <c r="B133" s="33" t="s">
        <v>478</v>
      </c>
      <c r="C133" s="75">
        <f>('Data Components'!C131*1.1)-('Data Components'!F131*$E$1)</f>
        <v>3628319.3168828003</v>
      </c>
      <c r="D133" s="75">
        <f>('Data Components'!D131-('Data Components'!E131+'Data Components'!F131+'Data Components'!G131))*'Data Components'!$E$3</f>
        <v>4707513.4649999999</v>
      </c>
      <c r="E133" s="75">
        <f>IF('Data Components'!K131&gt;0,'Data Components'!H131+('Data Components'!K131+'Data Components'!L131),0)</f>
        <v>0</v>
      </c>
      <c r="F133" s="75">
        <f t="shared" si="2"/>
        <v>4707513.4649999999</v>
      </c>
      <c r="G133" s="82" t="str">
        <f t="shared" si="3"/>
        <v>B</v>
      </c>
      <c r="Q133" s="70"/>
      <c r="R133" s="71"/>
      <c r="S133" s="71"/>
      <c r="T133" s="72"/>
      <c r="U133" s="71"/>
      <c r="V133" s="73"/>
      <c r="W133" s="74" t="e">
        <f>(#REF!*('Data Components'!D133-'Data Components'!E133-'Data Components'!F133-'Data Components'!G133-'Data Components'!#REF!))</f>
        <v>#REF!</v>
      </c>
      <c r="X133" s="71">
        <v>2485277</v>
      </c>
    </row>
    <row r="134" spans="1:24" x14ac:dyDescent="0.25">
      <c r="A134" s="32" t="s">
        <v>118</v>
      </c>
      <c r="B134" s="33" t="s">
        <v>356</v>
      </c>
      <c r="C134" s="75">
        <f>('Data Components'!C132*1.1)-('Data Components'!F132*$E$1)</f>
        <v>2702849.8446534001</v>
      </c>
      <c r="D134" s="75">
        <f>('Data Components'!D132-('Data Components'!E132+'Data Components'!F132+'Data Components'!G132))*'Data Components'!$E$3</f>
        <v>3370269.51</v>
      </c>
      <c r="E134" s="75">
        <f>IF('Data Components'!K132&gt;0,'Data Components'!H132+('Data Components'!K132+'Data Components'!L132),0)</f>
        <v>0</v>
      </c>
      <c r="F134" s="75">
        <f t="shared" si="2"/>
        <v>3370269.51</v>
      </c>
      <c r="G134" s="82" t="str">
        <f t="shared" si="3"/>
        <v>B</v>
      </c>
      <c r="Q134" s="70"/>
      <c r="R134" s="71"/>
      <c r="S134" s="71"/>
      <c r="T134" s="72"/>
      <c r="U134" s="71"/>
      <c r="V134" s="73"/>
      <c r="W134" s="74" t="e">
        <f>(#REF!*('Data Components'!D134-'Data Components'!E134-'Data Components'!F134-'Data Components'!G134-'Data Components'!#REF!))</f>
        <v>#REF!</v>
      </c>
      <c r="X134" s="71">
        <v>1058181</v>
      </c>
    </row>
    <row r="135" spans="1:24" x14ac:dyDescent="0.25">
      <c r="A135" s="32" t="s">
        <v>119</v>
      </c>
      <c r="B135" s="33" t="s">
        <v>357</v>
      </c>
      <c r="C135" s="75">
        <f>('Data Components'!C133*1.1)-('Data Components'!F133*$E$1)</f>
        <v>6592559.0062743006</v>
      </c>
      <c r="D135" s="75">
        <f>('Data Components'!D133-('Data Components'!E133+'Data Components'!F133+'Data Components'!G133))*'Data Components'!$E$3</f>
        <v>6186401.1149999993</v>
      </c>
      <c r="E135" s="75">
        <f>IF('Data Components'!K133&gt;0,'Data Components'!H133+('Data Components'!K133+'Data Components'!L133),0)</f>
        <v>6168457.7703330005</v>
      </c>
      <c r="F135" s="75">
        <f t="shared" si="2"/>
        <v>6592559.0062743006</v>
      </c>
      <c r="G135" s="82" t="str">
        <f t="shared" si="3"/>
        <v>F</v>
      </c>
      <c r="Q135" s="70"/>
      <c r="R135" s="71"/>
      <c r="S135" s="71"/>
      <c r="T135" s="72"/>
      <c r="U135" s="71"/>
      <c r="V135" s="73"/>
      <c r="W135" s="74" t="e">
        <f>(#REF!*('Data Components'!D135-'Data Components'!E135-'Data Components'!F135-'Data Components'!G135-'Data Components'!#REF!))</f>
        <v>#REF!</v>
      </c>
      <c r="X135" s="71">
        <v>217480</v>
      </c>
    </row>
    <row r="136" spans="1:24" x14ac:dyDescent="0.25">
      <c r="A136" s="32" t="s">
        <v>120</v>
      </c>
      <c r="B136" s="33" t="s">
        <v>358</v>
      </c>
      <c r="C136" s="75">
        <f>('Data Components'!C134*1.1)-('Data Components'!F134*$E$1)</f>
        <v>5560810.3180630999</v>
      </c>
      <c r="D136" s="75">
        <f>('Data Components'!D134-('Data Components'!E134+'Data Components'!F134+'Data Components'!G134))*'Data Components'!$E$3</f>
        <v>6465932.8199999994</v>
      </c>
      <c r="E136" s="75">
        <f>IF('Data Components'!K134&gt;0,'Data Components'!H134+('Data Components'!K134+'Data Components'!L134),0)</f>
        <v>6474971.9200609997</v>
      </c>
      <c r="F136" s="75">
        <f t="shared" ref="F136:F199" si="4">MAX(C136:E136)</f>
        <v>6474971.9200609997</v>
      </c>
      <c r="G136" s="82" t="s">
        <v>523</v>
      </c>
      <c r="Q136" s="70"/>
      <c r="R136" s="71"/>
      <c r="S136" s="71"/>
      <c r="T136" s="72"/>
      <c r="U136" s="71"/>
      <c r="V136" s="73"/>
      <c r="W136" s="74" t="e">
        <f>(#REF!*('Data Components'!D136-'Data Components'!E136-'Data Components'!F136-'Data Components'!G136-'Data Components'!#REF!))</f>
        <v>#REF!</v>
      </c>
      <c r="X136" s="71">
        <v>2682174</v>
      </c>
    </row>
    <row r="137" spans="1:24" x14ac:dyDescent="0.25">
      <c r="A137" s="32" t="s">
        <v>121</v>
      </c>
      <c r="B137" s="33" t="s">
        <v>359</v>
      </c>
      <c r="C137" s="75">
        <f>('Data Components'!C135*1.1)-('Data Components'!F135*$E$1)</f>
        <v>1588820.0230400001</v>
      </c>
      <c r="D137" s="75">
        <f>('Data Components'!D135-('Data Components'!E135+'Data Components'!F135+'Data Components'!G135))*'Data Components'!$E$3</f>
        <v>1819479.1349999998</v>
      </c>
      <c r="E137" s="75">
        <f>IF('Data Components'!K135&gt;0,'Data Components'!H135+('Data Components'!K135+'Data Components'!L135),0)</f>
        <v>0</v>
      </c>
      <c r="F137" s="75">
        <f t="shared" si="4"/>
        <v>1819479.1349999998</v>
      </c>
      <c r="G137" s="82" t="str">
        <f t="shared" si="3"/>
        <v>B</v>
      </c>
      <c r="Q137" s="70"/>
      <c r="R137" s="71"/>
      <c r="S137" s="71"/>
      <c r="T137" s="72"/>
      <c r="U137" s="71"/>
      <c r="V137" s="73"/>
      <c r="W137" s="74" t="e">
        <f>(#REF!*('Data Components'!D137-'Data Components'!E137-'Data Components'!F137-'Data Components'!G137-'Data Components'!#REF!))</f>
        <v>#REF!</v>
      </c>
      <c r="X137" s="71">
        <v>220171</v>
      </c>
    </row>
    <row r="138" spans="1:24" x14ac:dyDescent="0.25">
      <c r="A138" s="32" t="s">
        <v>122</v>
      </c>
      <c r="B138" s="33" t="s">
        <v>360</v>
      </c>
      <c r="C138" s="75">
        <f>('Data Components'!C136*1.1)-('Data Components'!F136*$E$1)</f>
        <v>8828726.5029948</v>
      </c>
      <c r="D138" s="75">
        <f>('Data Components'!D136-('Data Components'!E136+'Data Components'!F136+'Data Components'!G136))*'Data Components'!$E$3</f>
        <v>10146548.34</v>
      </c>
      <c r="E138" s="75">
        <f>IF('Data Components'!K136&gt;0,'Data Components'!H136+('Data Components'!K136+'Data Components'!L136),0)</f>
        <v>0</v>
      </c>
      <c r="F138" s="75">
        <f t="shared" si="4"/>
        <v>10146548.34</v>
      </c>
      <c r="G138" s="82" t="str">
        <f t="shared" ref="G138:G201" si="5">IF(C138&gt;D138,"F",IF(D138&gt;C138,"B","SGA"))</f>
        <v>B</v>
      </c>
      <c r="Q138" s="70"/>
      <c r="R138" s="71"/>
      <c r="S138" s="71"/>
      <c r="T138" s="72"/>
      <c r="U138" s="71"/>
      <c r="V138" s="73"/>
      <c r="W138" s="74" t="e">
        <f>(#REF!*('Data Components'!D138-'Data Components'!E138-'Data Components'!F138-'Data Components'!G138-'Data Components'!#REF!))</f>
        <v>#REF!</v>
      </c>
      <c r="X138" s="71">
        <v>41365</v>
      </c>
    </row>
    <row r="139" spans="1:24" x14ac:dyDescent="0.25">
      <c r="A139" s="32" t="s">
        <v>123</v>
      </c>
      <c r="B139" s="33" t="s">
        <v>361</v>
      </c>
      <c r="C139" s="75">
        <f>('Data Components'!C137*1.1)-('Data Components'!F137*$E$1)</f>
        <v>4263087.261159</v>
      </c>
      <c r="D139" s="75">
        <f>('Data Components'!D137-('Data Components'!E137+'Data Components'!F137+'Data Components'!G137))*'Data Components'!$E$3</f>
        <v>4780414.1549999993</v>
      </c>
      <c r="E139" s="75">
        <f>IF('Data Components'!K137&gt;0,'Data Components'!H137+('Data Components'!K137+'Data Components'!L137),0)</f>
        <v>0</v>
      </c>
      <c r="F139" s="75">
        <f t="shared" si="4"/>
        <v>4780414.1549999993</v>
      </c>
      <c r="G139" s="82" t="str">
        <f t="shared" si="5"/>
        <v>B</v>
      </c>
      <c r="Q139" s="70"/>
      <c r="R139" s="71"/>
      <c r="S139" s="71"/>
      <c r="T139" s="72"/>
      <c r="U139" s="71"/>
      <c r="V139" s="73"/>
      <c r="W139" s="74" t="e">
        <f>(#REF!*('Data Components'!D139-'Data Components'!E139-'Data Components'!F139-'Data Components'!G139-'Data Components'!#REF!))</f>
        <v>#REF!</v>
      </c>
      <c r="X139" s="71">
        <v>969328</v>
      </c>
    </row>
    <row r="140" spans="1:24" x14ac:dyDescent="0.25">
      <c r="A140" s="32" t="s">
        <v>124</v>
      </c>
      <c r="B140" s="33" t="s">
        <v>362</v>
      </c>
      <c r="C140" s="75">
        <f>('Data Components'!C138*1.1)-('Data Components'!F138*$E$1)</f>
        <v>1853564.5248262004</v>
      </c>
      <c r="D140" s="75">
        <f>('Data Components'!D138-('Data Components'!E138+'Data Components'!F138+'Data Components'!G138))*'Data Components'!$E$3</f>
        <v>2486486.5799999996</v>
      </c>
      <c r="E140" s="75">
        <f>IF('Data Components'!K138&gt;0,'Data Components'!H138+('Data Components'!K138+'Data Components'!L138),0)</f>
        <v>0</v>
      </c>
      <c r="F140" s="75">
        <f t="shared" si="4"/>
        <v>2486486.5799999996</v>
      </c>
      <c r="G140" s="82" t="str">
        <f t="shared" si="5"/>
        <v>B</v>
      </c>
      <c r="Q140" s="70"/>
      <c r="R140" s="71"/>
      <c r="S140" s="71"/>
      <c r="T140" s="72"/>
      <c r="U140" s="71"/>
      <c r="V140" s="73"/>
      <c r="W140" s="74" t="e">
        <f>(#REF!*('Data Components'!D140-'Data Components'!E140-'Data Components'!F140-'Data Components'!G140-'Data Components'!#REF!))</f>
        <v>#REF!</v>
      </c>
      <c r="X140" s="71">
        <v>1843789</v>
      </c>
    </row>
    <row r="141" spans="1:24" x14ac:dyDescent="0.25">
      <c r="A141" s="32" t="s">
        <v>125</v>
      </c>
      <c r="B141" s="33" t="s">
        <v>363</v>
      </c>
      <c r="C141" s="75">
        <f>('Data Components'!C139*1.1)-('Data Components'!F139*$E$1)</f>
        <v>2501115.8246804001</v>
      </c>
      <c r="D141" s="75">
        <f>('Data Components'!D139-('Data Components'!E139+'Data Components'!F139+'Data Components'!G139))*'Data Components'!$E$3</f>
        <v>3153664.8749999995</v>
      </c>
      <c r="E141" s="75">
        <f>IF('Data Components'!K139&gt;0,'Data Components'!H139+('Data Components'!K139+'Data Components'!L139),0)</f>
        <v>0</v>
      </c>
      <c r="F141" s="75">
        <f t="shared" si="4"/>
        <v>3153664.8749999995</v>
      </c>
      <c r="G141" s="82" t="str">
        <f t="shared" si="5"/>
        <v>B</v>
      </c>
      <c r="Q141" s="70"/>
      <c r="R141" s="71"/>
      <c r="S141" s="71"/>
      <c r="T141" s="72"/>
      <c r="U141" s="71"/>
      <c r="V141" s="73"/>
      <c r="W141" s="74" t="e">
        <f>(#REF!*('Data Components'!D141-'Data Components'!E141-'Data Components'!F141-'Data Components'!G141-'Data Components'!#REF!))</f>
        <v>#REF!</v>
      </c>
      <c r="X141" s="71">
        <v>337276</v>
      </c>
    </row>
    <row r="142" spans="1:24" x14ac:dyDescent="0.25">
      <c r="A142" s="32" t="s">
        <v>489</v>
      </c>
      <c r="B142" s="33" t="s">
        <v>490</v>
      </c>
      <c r="C142" s="75">
        <f>('Data Components'!C140*1.1)-('Data Components'!F140*$E$1)</f>
        <v>5065516.7788162008</v>
      </c>
      <c r="D142" s="75">
        <f>('Data Components'!D140-('Data Components'!E140+'Data Components'!F140+'Data Components'!G140))*'Data Components'!$E$3</f>
        <v>6067728.7049999991</v>
      </c>
      <c r="E142" s="75">
        <f>IF('Data Components'!K140&gt;0,'Data Components'!H140+('Data Components'!K140+'Data Components'!L140),0)</f>
        <v>0</v>
      </c>
      <c r="F142" s="75">
        <f t="shared" si="4"/>
        <v>6067728.7049999991</v>
      </c>
      <c r="G142" s="82" t="str">
        <f t="shared" si="5"/>
        <v>B</v>
      </c>
      <c r="Q142" s="70"/>
      <c r="R142" s="71"/>
      <c r="S142" s="71"/>
      <c r="T142" s="72"/>
      <c r="U142" s="71"/>
      <c r="V142" s="73"/>
      <c r="W142" s="74" t="e">
        <f>(#REF!*('Data Components'!D142-'Data Components'!E142-'Data Components'!F142-'Data Components'!G142-'Data Components'!#REF!))</f>
        <v>#REF!</v>
      </c>
      <c r="X142" s="71">
        <v>816331</v>
      </c>
    </row>
    <row r="143" spans="1:24" x14ac:dyDescent="0.25">
      <c r="A143" s="32" t="s">
        <v>239</v>
      </c>
      <c r="B143" s="33" t="s">
        <v>240</v>
      </c>
      <c r="C143" s="75">
        <f>('Data Components'!C141*1.1)-('Data Components'!F141*$E$1)</f>
        <v>2551220.6320000002</v>
      </c>
      <c r="D143" s="75">
        <f>('Data Components'!D141-('Data Components'!E141+'Data Components'!F141+'Data Components'!G141))*'Data Components'!$E$3</f>
        <v>3882461.7299999995</v>
      </c>
      <c r="E143" s="75">
        <f>IF('Data Components'!K141&gt;0,'Data Components'!H141+('Data Components'!K141+'Data Components'!L141),0)</f>
        <v>0</v>
      </c>
      <c r="F143" s="75">
        <f t="shared" si="4"/>
        <v>3882461.7299999995</v>
      </c>
      <c r="G143" s="82" t="str">
        <f t="shared" si="5"/>
        <v>B</v>
      </c>
      <c r="Q143" s="70"/>
      <c r="R143" s="71"/>
      <c r="S143" s="71"/>
      <c r="T143" s="72"/>
      <c r="U143" s="71"/>
      <c r="V143" s="73"/>
      <c r="W143" s="74" t="e">
        <f>(#REF!*('Data Components'!D143-'Data Components'!E143-'Data Components'!F143-'Data Components'!G143-'Data Components'!#REF!))</f>
        <v>#REF!</v>
      </c>
      <c r="X143" s="71">
        <v>2999783</v>
      </c>
    </row>
    <row r="144" spans="1:24" x14ac:dyDescent="0.25">
      <c r="A144" s="32" t="s">
        <v>126</v>
      </c>
      <c r="B144" s="33" t="s">
        <v>364</v>
      </c>
      <c r="C144" s="75">
        <f>('Data Components'!C142*1.1)-('Data Components'!F142*$E$1)</f>
        <v>2652138.5047423998</v>
      </c>
      <c r="D144" s="75">
        <f>('Data Components'!D142-('Data Components'!E142+'Data Components'!F142+'Data Components'!G142))*'Data Components'!$E$3</f>
        <v>3369648.4199999995</v>
      </c>
      <c r="E144" s="75">
        <f>IF('Data Components'!K142&gt;0,'Data Components'!H142+('Data Components'!K142+'Data Components'!L142),0)</f>
        <v>0</v>
      </c>
      <c r="F144" s="75">
        <f t="shared" si="4"/>
        <v>3369648.4199999995</v>
      </c>
      <c r="G144" s="82" t="str">
        <f t="shared" si="5"/>
        <v>B</v>
      </c>
      <c r="Q144" s="70"/>
      <c r="R144" s="71"/>
      <c r="S144" s="71"/>
      <c r="T144" s="72"/>
      <c r="U144" s="71"/>
      <c r="V144" s="73"/>
      <c r="W144" s="74" t="e">
        <f>(#REF!*('Data Components'!D144-'Data Components'!E144-'Data Components'!F144-'Data Components'!G144-'Data Components'!#REF!))</f>
        <v>#REF!</v>
      </c>
      <c r="X144" s="71">
        <v>1083075</v>
      </c>
    </row>
    <row r="145" spans="1:24" x14ac:dyDescent="0.25">
      <c r="A145" s="32" t="s">
        <v>127</v>
      </c>
      <c r="B145" s="33" t="s">
        <v>365</v>
      </c>
      <c r="C145" s="75">
        <f>('Data Components'!C143*1.1)-('Data Components'!F143*$E$1)</f>
        <v>7581885.7322403016</v>
      </c>
      <c r="D145" s="75">
        <f>('Data Components'!D143-('Data Components'!E143+'Data Components'!F143+'Data Components'!G143))*'Data Components'!$E$3</f>
        <v>9712426.5299999993</v>
      </c>
      <c r="E145" s="75">
        <f>IF('Data Components'!K143&gt;0,'Data Components'!H143+('Data Components'!K143+'Data Components'!L143),0)</f>
        <v>0</v>
      </c>
      <c r="F145" s="75">
        <f t="shared" si="4"/>
        <v>9712426.5299999993</v>
      </c>
      <c r="G145" s="82" t="str">
        <f t="shared" si="5"/>
        <v>B</v>
      </c>
      <c r="Q145" s="70"/>
      <c r="R145" s="71"/>
      <c r="S145" s="71"/>
      <c r="T145" s="72"/>
      <c r="U145" s="71"/>
      <c r="V145" s="73"/>
      <c r="W145" s="74" t="e">
        <f>(#REF!*('Data Components'!D145-'Data Components'!E145-'Data Components'!F145-'Data Components'!G145-'Data Components'!#REF!))</f>
        <v>#REF!</v>
      </c>
      <c r="X145" s="71">
        <v>384471</v>
      </c>
    </row>
    <row r="146" spans="1:24" x14ac:dyDescent="0.25">
      <c r="A146" s="32" t="s">
        <v>128</v>
      </c>
      <c r="B146" s="33" t="s">
        <v>366</v>
      </c>
      <c r="C146" s="75">
        <f>('Data Components'!C144*1.1)-('Data Components'!F144*$E$1)</f>
        <v>8599977.7620000001</v>
      </c>
      <c r="D146" s="75">
        <f>('Data Components'!D144-('Data Components'!E144+'Data Components'!F144+'Data Components'!G144))*'Data Components'!$E$3</f>
        <v>11001196.319999998</v>
      </c>
      <c r="E146" s="75">
        <f>IF('Data Components'!K144&gt;0,'Data Components'!H144+('Data Components'!K144+'Data Components'!L144),0)</f>
        <v>0</v>
      </c>
      <c r="F146" s="75">
        <f t="shared" si="4"/>
        <v>11001196.319999998</v>
      </c>
      <c r="G146" s="82" t="str">
        <f t="shared" si="5"/>
        <v>B</v>
      </c>
      <c r="Q146" s="70"/>
      <c r="R146" s="71"/>
      <c r="S146" s="71"/>
      <c r="T146" s="72"/>
      <c r="U146" s="71"/>
      <c r="V146" s="73"/>
      <c r="W146" s="74" t="e">
        <f>(#REF!*('Data Components'!D146-'Data Components'!E146-'Data Components'!F146-'Data Components'!G146-'Data Components'!#REF!))</f>
        <v>#REF!</v>
      </c>
      <c r="X146" s="71">
        <v>1585806</v>
      </c>
    </row>
    <row r="147" spans="1:24" x14ac:dyDescent="0.25">
      <c r="A147" s="32" t="s">
        <v>129</v>
      </c>
      <c r="B147" s="33" t="s">
        <v>367</v>
      </c>
      <c r="C147" s="75">
        <f>('Data Components'!C145*1.1)-('Data Components'!F145*$E$1)</f>
        <v>2814263.2220267006</v>
      </c>
      <c r="D147" s="75">
        <f>('Data Components'!D145-('Data Components'!E145+'Data Components'!F145+'Data Components'!G145))*'Data Components'!$E$3</f>
        <v>2913166.3649999998</v>
      </c>
      <c r="E147" s="75">
        <f>IF('Data Components'!K145&gt;0,'Data Components'!H145+('Data Components'!K145+'Data Components'!L145),0)</f>
        <v>0</v>
      </c>
      <c r="F147" s="75">
        <f t="shared" si="4"/>
        <v>2913166.3649999998</v>
      </c>
      <c r="G147" s="82" t="str">
        <f t="shared" si="5"/>
        <v>B</v>
      </c>
      <c r="Q147" s="70"/>
      <c r="R147" s="71"/>
      <c r="S147" s="71"/>
      <c r="T147" s="72"/>
      <c r="U147" s="71"/>
      <c r="V147" s="73"/>
      <c r="W147" s="74" t="e">
        <f>(#REF!*('Data Components'!D147-'Data Components'!E147-'Data Components'!F147-'Data Components'!G147-'Data Components'!#REF!))</f>
        <v>#REF!</v>
      </c>
      <c r="X147" s="71">
        <v>912309</v>
      </c>
    </row>
    <row r="148" spans="1:24" x14ac:dyDescent="0.25">
      <c r="A148" s="32" t="s">
        <v>130</v>
      </c>
      <c r="B148" s="33" t="s">
        <v>479</v>
      </c>
      <c r="C148" s="75">
        <f>('Data Components'!C146*1.1)-('Data Components'!F146*$E$1)</f>
        <v>1596785.8476000002</v>
      </c>
      <c r="D148" s="75">
        <f>('Data Components'!D146-('Data Components'!E146+'Data Components'!F146+'Data Components'!G146))*'Data Components'!$E$3</f>
        <v>2100545.4749999996</v>
      </c>
      <c r="E148" s="75">
        <f>IF('Data Components'!K146&gt;0,'Data Components'!H146+('Data Components'!K146+'Data Components'!L146),0)</f>
        <v>0</v>
      </c>
      <c r="F148" s="75">
        <f t="shared" si="4"/>
        <v>2100545.4749999996</v>
      </c>
      <c r="G148" s="82" t="str">
        <f t="shared" si="5"/>
        <v>B</v>
      </c>
      <c r="Q148" s="70"/>
      <c r="R148" s="71"/>
      <c r="S148" s="71"/>
      <c r="T148" s="72"/>
      <c r="U148" s="71"/>
      <c r="V148" s="73"/>
      <c r="W148" s="74" t="e">
        <f>(#REF!*('Data Components'!D148-'Data Components'!E148-'Data Components'!F148-'Data Components'!G148-'Data Components'!#REF!))</f>
        <v>#REF!</v>
      </c>
      <c r="X148" s="71">
        <v>2266183</v>
      </c>
    </row>
    <row r="149" spans="1:24" x14ac:dyDescent="0.25">
      <c r="A149" s="32" t="s">
        <v>131</v>
      </c>
      <c r="B149" s="33" t="s">
        <v>368</v>
      </c>
      <c r="C149" s="75">
        <f>('Data Components'!C147*1.1)-('Data Components'!F147*$E$1)</f>
        <v>5561352.8524133014</v>
      </c>
      <c r="D149" s="75">
        <f>('Data Components'!D147-('Data Components'!E147+'Data Components'!F147+'Data Components'!G147))*'Data Components'!$E$3</f>
        <v>6197044.0649999995</v>
      </c>
      <c r="E149" s="75">
        <f>IF('Data Components'!K147&gt;0,'Data Components'!H147+('Data Components'!K147+'Data Components'!L147),0)</f>
        <v>0</v>
      </c>
      <c r="F149" s="75">
        <f t="shared" si="4"/>
        <v>6197044.0649999995</v>
      </c>
      <c r="G149" s="82" t="str">
        <f t="shared" si="5"/>
        <v>B</v>
      </c>
      <c r="Q149" s="70"/>
      <c r="R149" s="71"/>
      <c r="S149" s="71"/>
      <c r="T149" s="72"/>
      <c r="U149" s="71"/>
      <c r="V149" s="73"/>
      <c r="W149" s="74" t="e">
        <f>(#REF!*('Data Components'!D149-'Data Components'!E149-'Data Components'!F149-'Data Components'!G149-'Data Components'!#REF!))</f>
        <v>#REF!</v>
      </c>
      <c r="X149" s="71">
        <v>694010</v>
      </c>
    </row>
    <row r="150" spans="1:24" x14ac:dyDescent="0.25">
      <c r="A150" s="32" t="s">
        <v>132</v>
      </c>
      <c r="B150" s="33" t="s">
        <v>369</v>
      </c>
      <c r="C150" s="75">
        <f>('Data Components'!C148*1.1)-('Data Components'!F148*$E$1)</f>
        <v>3667152.4080000003</v>
      </c>
      <c r="D150" s="75">
        <f>('Data Components'!D148-('Data Components'!E148+'Data Components'!F148+'Data Components'!G148))*'Data Components'!$E$3</f>
        <v>4218541.7699999996</v>
      </c>
      <c r="E150" s="75">
        <f>IF('Data Components'!K148&gt;0,'Data Components'!H148+('Data Components'!K148+'Data Components'!L148),0)</f>
        <v>0</v>
      </c>
      <c r="F150" s="75">
        <f t="shared" si="4"/>
        <v>4218541.7699999996</v>
      </c>
      <c r="G150" s="111" t="str">
        <f t="shared" si="5"/>
        <v>B</v>
      </c>
      <c r="Q150" s="70"/>
      <c r="R150" s="71"/>
      <c r="S150" s="71"/>
      <c r="T150" s="72"/>
      <c r="U150" s="71"/>
      <c r="V150" s="73"/>
      <c r="W150" s="74" t="e">
        <f>(#REF!*('Data Components'!D150-'Data Components'!E150-'Data Components'!F150-'Data Components'!G150-'Data Components'!#REF!))</f>
        <v>#REF!</v>
      </c>
      <c r="X150" s="71">
        <v>4630</v>
      </c>
    </row>
    <row r="151" spans="1:24" x14ac:dyDescent="0.25">
      <c r="A151" s="32" t="s">
        <v>133</v>
      </c>
      <c r="B151" s="33" t="s">
        <v>370</v>
      </c>
      <c r="C151" s="75">
        <f>('Data Components'!C149*1.1)-('Data Components'!F149*$E$1)</f>
        <v>3970342.7996565006</v>
      </c>
      <c r="D151" s="75">
        <f>('Data Components'!D149-('Data Components'!E149+'Data Components'!F149+'Data Components'!G149))*'Data Components'!$E$3</f>
        <v>3818785.9349999996</v>
      </c>
      <c r="E151" s="75">
        <f>IF('Data Components'!K149&gt;0,'Data Components'!H149+('Data Components'!K149+'Data Components'!L149),0)</f>
        <v>0</v>
      </c>
      <c r="F151" s="75">
        <f t="shared" si="4"/>
        <v>3970342.7996565006</v>
      </c>
      <c r="G151" s="82" t="str">
        <f t="shared" si="5"/>
        <v>F</v>
      </c>
      <c r="Q151" s="70"/>
      <c r="R151" s="71"/>
      <c r="S151" s="71"/>
      <c r="T151" s="72"/>
      <c r="U151" s="71"/>
      <c r="V151" s="73"/>
      <c r="W151" s="74" t="e">
        <f>(#REF!*('Data Components'!D151-'Data Components'!E151-'Data Components'!F151-'Data Components'!G151-'Data Components'!#REF!))</f>
        <v>#REF!</v>
      </c>
      <c r="X151" s="71">
        <v>114684</v>
      </c>
    </row>
    <row r="152" spans="1:24" x14ac:dyDescent="0.25">
      <c r="A152" s="32" t="s">
        <v>371</v>
      </c>
      <c r="B152" s="33" t="s">
        <v>372</v>
      </c>
      <c r="C152" s="75">
        <f>('Data Components'!C150*1.1)-('Data Components'!F150*$E$1)</f>
        <v>1966183.4223356005</v>
      </c>
      <c r="D152" s="75">
        <f>('Data Components'!D150-('Data Components'!E150+'Data Components'!F150+'Data Components'!G150))*'Data Components'!$E$3</f>
        <v>2195121</v>
      </c>
      <c r="E152" s="75">
        <f>IF('Data Components'!K150&gt;0,'Data Components'!H150+('Data Components'!K150+'Data Components'!L150),0)</f>
        <v>0</v>
      </c>
      <c r="F152" s="75">
        <f t="shared" si="4"/>
        <v>2195121</v>
      </c>
      <c r="G152" s="82" t="str">
        <f t="shared" si="5"/>
        <v>B</v>
      </c>
      <c r="Q152" s="70"/>
      <c r="R152" s="71"/>
      <c r="S152" s="71"/>
      <c r="T152" s="72"/>
      <c r="U152" s="71"/>
      <c r="V152" s="73"/>
      <c r="W152" s="74" t="e">
        <f>(#REF!*('Data Components'!D152-'Data Components'!E152-'Data Components'!F152-'Data Components'!G152-'Data Components'!#REF!))</f>
        <v>#REF!</v>
      </c>
      <c r="X152" s="71">
        <v>1586329</v>
      </c>
    </row>
    <row r="153" spans="1:24" x14ac:dyDescent="0.25">
      <c r="A153" s="32" t="s">
        <v>134</v>
      </c>
      <c r="B153" s="33" t="s">
        <v>373</v>
      </c>
      <c r="C153" s="75">
        <f>('Data Components'!C151*1.1)-('Data Components'!F151*$E$1)</f>
        <v>2073139.0000803</v>
      </c>
      <c r="D153" s="75">
        <f>('Data Components'!D151-('Data Components'!E151+'Data Components'!F151+'Data Components'!G151))*'Data Components'!$E$3</f>
        <v>3218229.09</v>
      </c>
      <c r="E153" s="75">
        <f>IF('Data Components'!K151&gt;0,'Data Components'!H151+('Data Components'!K151+'Data Components'!L151),0)</f>
        <v>0</v>
      </c>
      <c r="F153" s="75">
        <f t="shared" si="4"/>
        <v>3218229.09</v>
      </c>
      <c r="G153" s="82" t="str">
        <f t="shared" si="5"/>
        <v>B</v>
      </c>
      <c r="Q153" s="70"/>
      <c r="R153" s="71"/>
      <c r="S153" s="71"/>
      <c r="T153" s="72"/>
      <c r="U153" s="71"/>
      <c r="V153" s="73"/>
      <c r="W153" s="74" t="e">
        <f>(#REF!*('Data Components'!D153-'Data Components'!E153-'Data Components'!F153-'Data Components'!G153-'Data Components'!#REF!))</f>
        <v>#REF!</v>
      </c>
      <c r="X153" s="71">
        <v>1418643</v>
      </c>
    </row>
    <row r="154" spans="1:24" x14ac:dyDescent="0.25">
      <c r="A154" s="32" t="s">
        <v>135</v>
      </c>
      <c r="B154" s="33" t="s">
        <v>374</v>
      </c>
      <c r="C154" s="75">
        <f>('Data Components'!C152*1.1)-('Data Components'!F152*$E$1)</f>
        <v>2650938.8267574003</v>
      </c>
      <c r="D154" s="75">
        <f>('Data Components'!D152-('Data Components'!E152+'Data Components'!F152+'Data Components'!G152))*'Data Components'!$E$3</f>
        <v>2749796.5799999996</v>
      </c>
      <c r="E154" s="75">
        <f>IF('Data Components'!K152&gt;0,'Data Components'!H152+('Data Components'!K152+'Data Components'!L152),0)</f>
        <v>0</v>
      </c>
      <c r="F154" s="75">
        <f t="shared" si="4"/>
        <v>2749796.5799999996</v>
      </c>
      <c r="G154" s="82" t="str">
        <f t="shared" si="5"/>
        <v>B</v>
      </c>
      <c r="Q154" s="70"/>
      <c r="R154" s="71"/>
      <c r="S154" s="71"/>
      <c r="T154" s="72"/>
      <c r="U154" s="71"/>
      <c r="V154" s="73"/>
      <c r="W154" s="74" t="e">
        <f>(#REF!*('Data Components'!D154-'Data Components'!E154-'Data Components'!F154-'Data Components'!G154-'Data Components'!#REF!))</f>
        <v>#REF!</v>
      </c>
      <c r="X154" s="71">
        <v>141978363</v>
      </c>
    </row>
    <row r="155" spans="1:24" x14ac:dyDescent="0.25">
      <c r="A155" s="32" t="s">
        <v>136</v>
      </c>
      <c r="B155" s="33" t="s">
        <v>375</v>
      </c>
      <c r="C155" s="75">
        <f>('Data Components'!C153*1.1)-('Data Components'!F153*$E$1)</f>
        <v>2833737.2709142002</v>
      </c>
      <c r="D155" s="75">
        <f>('Data Components'!D153-('Data Components'!E153+'Data Components'!F153+'Data Components'!G153))*'Data Components'!$E$3</f>
        <v>3588727.3649999998</v>
      </c>
      <c r="E155" s="75">
        <f>IF('Data Components'!K153&gt;0,'Data Components'!H153+('Data Components'!K153+'Data Components'!L153),0)</f>
        <v>0</v>
      </c>
      <c r="F155" s="75">
        <f t="shared" si="4"/>
        <v>3588727.3649999998</v>
      </c>
      <c r="G155" s="82" t="str">
        <f t="shared" si="5"/>
        <v>B</v>
      </c>
      <c r="Q155" s="70"/>
      <c r="R155" s="71"/>
      <c r="S155" s="71"/>
      <c r="T155" s="72"/>
      <c r="U155" s="71"/>
      <c r="V155" s="73"/>
      <c r="W155" s="74" t="e">
        <f>(#REF!*('Data Components'!D155-'Data Components'!E155-'Data Components'!F155-'Data Components'!G155-'Data Components'!#REF!))</f>
        <v>#REF!</v>
      </c>
      <c r="X155" s="71">
        <v>6802042</v>
      </c>
    </row>
    <row r="156" spans="1:24" x14ac:dyDescent="0.25">
      <c r="A156" s="32" t="s">
        <v>137</v>
      </c>
      <c r="B156" s="33" t="s">
        <v>376</v>
      </c>
      <c r="C156" s="75">
        <f>('Data Components'!C154*1.1)-('Data Components'!F154*$E$1)</f>
        <v>282223142.11490357</v>
      </c>
      <c r="D156" s="75">
        <f>('Data Components'!D154-('Data Components'!E154+'Data Components'!F154+'Data Components'!G154))*'Data Components'!$E$3</f>
        <v>261240517.06499997</v>
      </c>
      <c r="E156" s="75">
        <f>IF('Data Components'!K154&gt;0,'Data Components'!H154+('Data Components'!K154+'Data Components'!L154),0)</f>
        <v>260953458.498606</v>
      </c>
      <c r="F156" s="75">
        <f t="shared" si="4"/>
        <v>282223142.11490357</v>
      </c>
      <c r="G156" s="82" t="str">
        <f t="shared" si="5"/>
        <v>F</v>
      </c>
      <c r="Q156" s="70"/>
      <c r="R156" s="71"/>
      <c r="S156" s="71"/>
      <c r="T156" s="72"/>
      <c r="U156" s="71"/>
      <c r="V156" s="73"/>
      <c r="W156" s="74" t="e">
        <f>(#REF!*('Data Components'!D156-'Data Components'!E156-'Data Components'!F156-'Data Components'!G156-'Data Components'!#REF!))</f>
        <v>#REF!</v>
      </c>
      <c r="X156" s="71">
        <v>1063641</v>
      </c>
    </row>
    <row r="157" spans="1:24" x14ac:dyDescent="0.25">
      <c r="A157" s="32" t="s">
        <v>138</v>
      </c>
      <c r="B157" s="33" t="s">
        <v>377</v>
      </c>
      <c r="C157" s="75">
        <f>('Data Components'!C155*1.1)-('Data Components'!F155*$E$1)</f>
        <v>14577127.722782642</v>
      </c>
      <c r="D157" s="75">
        <f>('Data Components'!D155-('Data Components'!E155+'Data Components'!F155+'Data Components'!G155))*'Data Components'!$E$3</f>
        <v>15383141.039999999</v>
      </c>
      <c r="E157" s="75">
        <f>IF('Data Components'!K155&gt;0,'Data Components'!H155+('Data Components'!K155+'Data Components'!L155),0)</f>
        <v>0</v>
      </c>
      <c r="F157" s="75">
        <f t="shared" si="4"/>
        <v>15383141.039999999</v>
      </c>
      <c r="G157" s="82" t="str">
        <f t="shared" si="5"/>
        <v>B</v>
      </c>
      <c r="Q157" s="70"/>
      <c r="R157" s="71"/>
      <c r="S157" s="71"/>
      <c r="T157" s="72"/>
      <c r="U157" s="71"/>
      <c r="V157" s="73"/>
      <c r="W157" s="74" t="e">
        <f>(#REF!*('Data Components'!D157-'Data Components'!E157-'Data Components'!F157-'Data Components'!G157-'Data Components'!#REF!))</f>
        <v>#REF!</v>
      </c>
      <c r="X157" s="71">
        <v>10706620</v>
      </c>
    </row>
    <row r="158" spans="1:24" x14ac:dyDescent="0.25">
      <c r="A158" s="32" t="s">
        <v>139</v>
      </c>
      <c r="B158" s="33" t="s">
        <v>378</v>
      </c>
      <c r="C158" s="75">
        <f>('Data Components'!C156*1.1)-('Data Components'!F156*$E$1)</f>
        <v>4956061.1256342009</v>
      </c>
      <c r="D158" s="75">
        <f>('Data Components'!D156-('Data Components'!E156+'Data Components'!F156+'Data Components'!G156))*'Data Components'!$E$3</f>
        <v>5418937.8899999997</v>
      </c>
      <c r="E158" s="75">
        <f>IF('Data Components'!K156&gt;0,'Data Components'!H156+('Data Components'!K156+'Data Components'!L156),0)</f>
        <v>0</v>
      </c>
      <c r="F158" s="75">
        <f t="shared" si="4"/>
        <v>5418937.8899999997</v>
      </c>
      <c r="G158" s="82" t="str">
        <f t="shared" si="5"/>
        <v>B</v>
      </c>
      <c r="Q158" s="70"/>
      <c r="R158" s="71"/>
      <c r="S158" s="71"/>
      <c r="T158" s="72"/>
      <c r="U158" s="71"/>
      <c r="V158" s="73"/>
      <c r="W158" s="74" t="e">
        <f>(#REF!*('Data Components'!D158-'Data Components'!E158-'Data Components'!F158-'Data Components'!G158-'Data Components'!#REF!))</f>
        <v>#REF!</v>
      </c>
      <c r="X158" s="71">
        <v>390174</v>
      </c>
    </row>
    <row r="159" spans="1:24" x14ac:dyDescent="0.25">
      <c r="A159" s="32" t="s">
        <v>140</v>
      </c>
      <c r="B159" s="33" t="s">
        <v>379</v>
      </c>
      <c r="C159" s="75">
        <f>('Data Components'!C157*1.1)-('Data Components'!F157*$E$1)</f>
        <v>17569416.598842651</v>
      </c>
      <c r="D159" s="75">
        <f>('Data Components'!D157-('Data Components'!E157+'Data Components'!F157+'Data Components'!G157))*'Data Components'!$E$3</f>
        <v>18990684.014999997</v>
      </c>
      <c r="E159" s="75">
        <f>IF('Data Components'!K157&gt;0,'Data Components'!H157+('Data Components'!K157+'Data Components'!L157),0)</f>
        <v>0</v>
      </c>
      <c r="F159" s="75">
        <f t="shared" si="4"/>
        <v>18990684.014999997</v>
      </c>
      <c r="G159" s="82" t="str">
        <f t="shared" si="5"/>
        <v>B</v>
      </c>
      <c r="Q159" s="70"/>
      <c r="R159" s="71"/>
      <c r="S159" s="71"/>
      <c r="T159" s="72"/>
      <c r="U159" s="71"/>
      <c r="V159" s="73"/>
      <c r="W159" s="74" t="e">
        <f>(#REF!*('Data Components'!D159-'Data Components'!E159-'Data Components'!F159-'Data Components'!G159-'Data Components'!#REF!))</f>
        <v>#REF!</v>
      </c>
      <c r="X159" s="71">
        <v>16430711</v>
      </c>
    </row>
    <row r="160" spans="1:24" x14ac:dyDescent="0.25">
      <c r="A160" s="32" t="s">
        <v>141</v>
      </c>
      <c r="B160" s="33" t="s">
        <v>480</v>
      </c>
      <c r="C160" s="75">
        <f>('Data Components'!C158*1.1)-('Data Components'!F158*$E$1)</f>
        <v>6056718.6432000007</v>
      </c>
      <c r="D160" s="75">
        <f>('Data Components'!D158-('Data Components'!E158+'Data Components'!F158+'Data Components'!G158))*'Data Components'!$E$3</f>
        <v>5873785.8149999995</v>
      </c>
      <c r="E160" s="75">
        <f>IF('Data Components'!K158&gt;0,'Data Components'!H158+('Data Components'!K158+'Data Components'!L158),0)</f>
        <v>0</v>
      </c>
      <c r="F160" s="75">
        <f t="shared" si="4"/>
        <v>6056718.6432000007</v>
      </c>
      <c r="G160" s="82" t="str">
        <f t="shared" si="5"/>
        <v>F</v>
      </c>
      <c r="Q160" s="70"/>
      <c r="R160" s="71"/>
      <c r="S160" s="71"/>
      <c r="T160" s="72"/>
      <c r="U160" s="71"/>
      <c r="V160" s="73"/>
      <c r="W160" s="74" t="e">
        <f>(#REF!*('Data Components'!D160-'Data Components'!E160-'Data Components'!F160-'Data Components'!G160-'Data Components'!#REF!))</f>
        <v>#REF!</v>
      </c>
      <c r="X160" s="71">
        <v>1506863</v>
      </c>
    </row>
    <row r="161" spans="1:24" x14ac:dyDescent="0.25">
      <c r="A161" s="32" t="s">
        <v>142</v>
      </c>
      <c r="B161" s="33" t="s">
        <v>380</v>
      </c>
      <c r="C161" s="75">
        <f>('Data Components'!C159*1.1)-('Data Components'!F159*$E$1)</f>
        <v>32631507.460263565</v>
      </c>
      <c r="D161" s="75">
        <f>('Data Components'!D159-('Data Components'!E159+'Data Components'!F159+'Data Components'!G159))*'Data Components'!$E$3</f>
        <v>29929602.494999997</v>
      </c>
      <c r="E161" s="75">
        <f>IF('Data Components'!K159&gt;0,'Data Components'!H159+('Data Components'!K159+'Data Components'!L159),0)</f>
        <v>0</v>
      </c>
      <c r="F161" s="75">
        <f t="shared" si="4"/>
        <v>32631507.460263565</v>
      </c>
      <c r="G161" s="82" t="str">
        <f t="shared" si="5"/>
        <v>F</v>
      </c>
      <c r="Q161" s="70"/>
      <c r="R161" s="71"/>
      <c r="S161" s="71"/>
      <c r="T161" s="72"/>
      <c r="U161" s="71"/>
      <c r="V161" s="73"/>
      <c r="W161" s="74" t="e">
        <f>(#REF!*('Data Components'!D161-'Data Components'!E161-'Data Components'!F161-'Data Components'!G161-'Data Components'!#REF!))</f>
        <v>#REF!</v>
      </c>
      <c r="X161" s="71">
        <v>196766</v>
      </c>
    </row>
    <row r="162" spans="1:24" x14ac:dyDescent="0.25">
      <c r="A162" s="32" t="s">
        <v>143</v>
      </c>
      <c r="B162" s="33" t="s">
        <v>381</v>
      </c>
      <c r="C162" s="75">
        <f>('Data Components'!C160*1.1)-('Data Components'!F160*$E$1)</f>
        <v>2442728.1185850003</v>
      </c>
      <c r="D162" s="75">
        <f>('Data Components'!D160-('Data Components'!E160+'Data Components'!F160+'Data Components'!G160))*'Data Components'!$E$3</f>
        <v>2089977.8999999997</v>
      </c>
      <c r="E162" s="75">
        <f>IF('Data Components'!K160&gt;0,'Data Components'!H160+('Data Components'!K160+'Data Components'!L160),0)</f>
        <v>0</v>
      </c>
      <c r="F162" s="75">
        <f t="shared" si="4"/>
        <v>2442728.1185850003</v>
      </c>
      <c r="G162" s="82" t="str">
        <f t="shared" si="5"/>
        <v>F</v>
      </c>
      <c r="Q162" s="70"/>
      <c r="R162" s="71"/>
      <c r="S162" s="71"/>
      <c r="T162" s="72"/>
      <c r="U162" s="71"/>
      <c r="V162" s="73"/>
      <c r="W162" s="74" t="e">
        <f>(#REF!*('Data Components'!D162-'Data Components'!E162-'Data Components'!F162-'Data Components'!G162-'Data Components'!#REF!))</f>
        <v>#REF!</v>
      </c>
      <c r="X162" s="71">
        <v>2030770</v>
      </c>
    </row>
    <row r="163" spans="1:24" x14ac:dyDescent="0.25">
      <c r="A163" s="32" t="s">
        <v>144</v>
      </c>
      <c r="B163" s="33" t="s">
        <v>382</v>
      </c>
      <c r="C163" s="75">
        <f>('Data Components'!C161*1.1)-('Data Components'!F161*$E$1)</f>
        <v>2863224.5063500004</v>
      </c>
      <c r="D163" s="75">
        <f>('Data Components'!D161-('Data Components'!E161+'Data Components'!F161+'Data Components'!G161))*'Data Components'!$E$3</f>
        <v>2830537.2749999999</v>
      </c>
      <c r="E163" s="75">
        <f>IF('Data Components'!K161&gt;0,'Data Components'!H161+('Data Components'!K161+'Data Components'!L161),0)</f>
        <v>0</v>
      </c>
      <c r="F163" s="75">
        <f t="shared" si="4"/>
        <v>2863224.5063500004</v>
      </c>
      <c r="G163" s="82" t="str">
        <f t="shared" si="5"/>
        <v>F</v>
      </c>
      <c r="Q163" s="70"/>
      <c r="R163" s="71"/>
      <c r="S163" s="71"/>
      <c r="T163" s="72"/>
      <c r="U163" s="71"/>
      <c r="V163" s="73"/>
      <c r="W163" s="74" t="e">
        <f>(#REF!*('Data Components'!D163-'Data Components'!E163-'Data Components'!F163-'Data Components'!G163-'Data Components'!#REF!))</f>
        <v>#REF!</v>
      </c>
      <c r="X163" s="71">
        <v>820933</v>
      </c>
    </row>
    <row r="164" spans="1:24" x14ac:dyDescent="0.25">
      <c r="A164" s="32" t="s">
        <v>145</v>
      </c>
      <c r="B164" s="33" t="s">
        <v>383</v>
      </c>
      <c r="C164" s="75">
        <f>('Data Components'!C162*1.1)-('Data Components'!F162*$E$1)</f>
        <v>5519290.1284822011</v>
      </c>
      <c r="D164" s="75">
        <f>('Data Components'!D162-('Data Components'!E162+'Data Components'!F162+'Data Components'!G162))*'Data Components'!$E$3</f>
        <v>5836338.5099999998</v>
      </c>
      <c r="E164" s="75">
        <f>IF('Data Components'!K162&gt;0,'Data Components'!H162+('Data Components'!K162+'Data Components'!L162),0)</f>
        <v>0</v>
      </c>
      <c r="F164" s="75">
        <f t="shared" si="4"/>
        <v>5836338.5099999998</v>
      </c>
      <c r="G164" s="82" t="str">
        <f t="shared" si="5"/>
        <v>B</v>
      </c>
      <c r="Q164" s="70"/>
      <c r="R164" s="71"/>
      <c r="S164" s="71"/>
      <c r="T164" s="72"/>
      <c r="U164" s="71"/>
      <c r="V164" s="73"/>
      <c r="W164" s="74" t="e">
        <f>(#REF!*('Data Components'!D164-'Data Components'!E164-'Data Components'!F164-'Data Components'!G164-'Data Components'!#REF!))</f>
        <v>#REF!</v>
      </c>
      <c r="X164" s="71">
        <v>7998</v>
      </c>
    </row>
    <row r="165" spans="1:24" x14ac:dyDescent="0.25">
      <c r="A165" s="32" t="s">
        <v>146</v>
      </c>
      <c r="B165" s="33" t="s">
        <v>384</v>
      </c>
      <c r="C165" s="75">
        <f>('Data Components'!C163*1.1)-('Data Components'!F163*$E$1)</f>
        <v>4075000.3788559008</v>
      </c>
      <c r="D165" s="75">
        <f>('Data Components'!D163-('Data Components'!E163+'Data Components'!F163+'Data Components'!G163))*'Data Components'!$E$3</f>
        <v>5098820.2649999997</v>
      </c>
      <c r="E165" s="75">
        <f>IF('Data Components'!K163&gt;0,'Data Components'!H163+('Data Components'!K163+'Data Components'!L163),0)</f>
        <v>0</v>
      </c>
      <c r="F165" s="75">
        <f t="shared" si="4"/>
        <v>5098820.2649999997</v>
      </c>
      <c r="G165" s="82" t="str">
        <f t="shared" si="5"/>
        <v>B</v>
      </c>
      <c r="Q165" s="70"/>
      <c r="R165" s="71"/>
      <c r="S165" s="71"/>
      <c r="T165" s="72"/>
      <c r="U165" s="71"/>
      <c r="V165" s="73"/>
      <c r="W165" s="74" t="e">
        <f>(#REF!*('Data Components'!D165-'Data Components'!E165-'Data Components'!F165-'Data Components'!G165-'Data Components'!#REF!))</f>
        <v>#REF!</v>
      </c>
      <c r="X165" s="71">
        <v>655766</v>
      </c>
    </row>
    <row r="166" spans="1:24" x14ac:dyDescent="0.25">
      <c r="A166" s="32" t="s">
        <v>147</v>
      </c>
      <c r="B166" s="33" t="s">
        <v>385</v>
      </c>
      <c r="C166" s="75">
        <f>('Data Components'!C164*1.1)-('Data Components'!F164*$E$1)</f>
        <v>2531628.0550794001</v>
      </c>
      <c r="D166" s="75">
        <f>('Data Components'!D164-('Data Components'!E164+'Data Components'!F164+'Data Components'!G164))*'Data Components'!$E$3</f>
        <v>2740841.0249999999</v>
      </c>
      <c r="E166" s="75">
        <f>IF('Data Components'!K164&gt;0,'Data Components'!H164+('Data Components'!K164+'Data Components'!L164),0)</f>
        <v>0</v>
      </c>
      <c r="F166" s="75">
        <f t="shared" si="4"/>
        <v>2740841.0249999999</v>
      </c>
      <c r="G166" s="82" t="str">
        <f t="shared" si="5"/>
        <v>B</v>
      </c>
      <c r="Q166" s="70"/>
      <c r="R166" s="71"/>
      <c r="S166" s="71"/>
      <c r="T166" s="72"/>
      <c r="U166" s="71"/>
      <c r="V166" s="73"/>
      <c r="W166" s="74" t="e">
        <f>(#REF!*('Data Components'!D166-'Data Components'!E166-'Data Components'!F166-'Data Components'!G166-'Data Components'!#REF!))</f>
        <v>#REF!</v>
      </c>
      <c r="X166" s="71">
        <v>1074475</v>
      </c>
    </row>
    <row r="167" spans="1:24" x14ac:dyDescent="0.25">
      <c r="A167" s="32" t="s">
        <v>148</v>
      </c>
      <c r="B167" s="33" t="s">
        <v>386</v>
      </c>
      <c r="C167" s="75">
        <f>('Data Components'!C165*1.1)-('Data Components'!F165*$E$1)</f>
        <v>2567778.7105200002</v>
      </c>
      <c r="D167" s="75">
        <f>('Data Components'!D165-('Data Components'!E165+'Data Components'!F165+'Data Components'!G165))*'Data Components'!$E$3</f>
        <v>2720895.7949999999</v>
      </c>
      <c r="E167" s="75">
        <f>IF('Data Components'!K165&gt;0,'Data Components'!H165+('Data Components'!K165+'Data Components'!L165),0)</f>
        <v>0</v>
      </c>
      <c r="F167" s="75">
        <f t="shared" si="4"/>
        <v>2720895.7949999999</v>
      </c>
      <c r="G167" s="111" t="str">
        <f t="shared" si="5"/>
        <v>B</v>
      </c>
      <c r="Q167" s="70"/>
      <c r="R167" s="71"/>
      <c r="S167" s="71"/>
      <c r="T167" s="72"/>
      <c r="U167" s="71"/>
      <c r="V167" s="73"/>
      <c r="W167" s="74" t="e">
        <f>(#REF!*('Data Components'!D167-'Data Components'!E167-'Data Components'!F167-'Data Components'!G167-'Data Components'!#REF!))</f>
        <v>#REF!</v>
      </c>
      <c r="X167" s="71">
        <v>1524430</v>
      </c>
    </row>
    <row r="168" spans="1:24" x14ac:dyDescent="0.25">
      <c r="A168" s="32" t="s">
        <v>149</v>
      </c>
      <c r="B168" s="33" t="s">
        <v>387</v>
      </c>
      <c r="C168" s="75">
        <f>('Data Components'!C166*1.1)-('Data Components'!F166*$E$1)</f>
        <v>1811013.8254400003</v>
      </c>
      <c r="D168" s="75">
        <f>('Data Components'!D166-('Data Components'!E166+'Data Components'!F166+'Data Components'!G166))*'Data Components'!$E$3</f>
        <v>2131876.3499999996</v>
      </c>
      <c r="E168" s="75">
        <f>IF('Data Components'!K166&gt;0,'Data Components'!H166+('Data Components'!K166+'Data Components'!L166),0)</f>
        <v>0</v>
      </c>
      <c r="F168" s="75">
        <f t="shared" si="4"/>
        <v>2131876.3499999996</v>
      </c>
      <c r="G168" s="82" t="str">
        <f t="shared" si="5"/>
        <v>B</v>
      </c>
      <c r="Q168" s="70"/>
      <c r="R168" s="71"/>
      <c r="S168" s="71"/>
      <c r="T168" s="72"/>
      <c r="U168" s="71"/>
      <c r="V168" s="73"/>
      <c r="W168" s="74" t="e">
        <f>(#REF!*('Data Components'!D168-'Data Components'!E168-'Data Components'!F168-'Data Components'!G168-'Data Components'!#REF!))</f>
        <v>#REF!</v>
      </c>
      <c r="X168" s="71">
        <v>6743539</v>
      </c>
    </row>
    <row r="169" spans="1:24" x14ac:dyDescent="0.25">
      <c r="A169" s="32" t="s">
        <v>150</v>
      </c>
      <c r="B169" s="33" t="s">
        <v>388</v>
      </c>
      <c r="C169" s="75">
        <f>('Data Components'!C167*1.1)-('Data Components'!F167*$E$1)</f>
        <v>4771217.5030390006</v>
      </c>
      <c r="D169" s="75">
        <f>('Data Components'!D167-('Data Components'!E167+'Data Components'!F167+'Data Components'!G167))*'Data Components'!$E$3</f>
        <v>5389953.6899999995</v>
      </c>
      <c r="E169" s="75">
        <f>IF('Data Components'!K167&gt;0,'Data Components'!H167+('Data Components'!K167+'Data Components'!L167),0)</f>
        <v>0</v>
      </c>
      <c r="F169" s="75">
        <f t="shared" si="4"/>
        <v>5389953.6899999995</v>
      </c>
      <c r="G169" s="82" t="str">
        <f t="shared" si="5"/>
        <v>B</v>
      </c>
      <c r="Q169" s="70"/>
      <c r="R169" s="71"/>
      <c r="S169" s="71"/>
      <c r="T169" s="72"/>
      <c r="U169" s="71"/>
      <c r="V169" s="73"/>
      <c r="W169" s="74" t="e">
        <f>(#REF!*('Data Components'!D169-'Data Components'!E169-'Data Components'!F169-'Data Components'!G169-'Data Components'!#REF!))</f>
        <v>#REF!</v>
      </c>
      <c r="X169" s="71">
        <v>861363</v>
      </c>
    </row>
    <row r="170" spans="1:24" x14ac:dyDescent="0.25">
      <c r="A170" s="32" t="s">
        <v>151</v>
      </c>
      <c r="B170" s="33" t="s">
        <v>389</v>
      </c>
      <c r="C170" s="75">
        <f>('Data Components'!C168*1.1)-('Data Components'!F168*$E$1)</f>
        <v>29965619.358641598</v>
      </c>
      <c r="D170" s="75">
        <f>('Data Components'!D168-('Data Components'!E168+'Data Components'!F168+'Data Components'!G168))*'Data Components'!$E$3</f>
        <v>38251559.264999993</v>
      </c>
      <c r="E170" s="75">
        <f>IF('Data Components'!K168&gt;0,'Data Components'!H168+('Data Components'!K168+'Data Components'!L168),0)</f>
        <v>0</v>
      </c>
      <c r="F170" s="75">
        <f t="shared" si="4"/>
        <v>38251559.264999993</v>
      </c>
      <c r="G170" s="111" t="str">
        <f t="shared" si="5"/>
        <v>B</v>
      </c>
      <c r="Q170" s="70"/>
      <c r="R170" s="71"/>
      <c r="S170" s="71"/>
      <c r="T170" s="72"/>
      <c r="U170" s="71"/>
      <c r="V170" s="73"/>
      <c r="W170" s="74" t="e">
        <f>(#REF!*('Data Components'!D170-'Data Components'!E170-'Data Components'!F170-'Data Components'!G170-'Data Components'!#REF!))</f>
        <v>#REF!</v>
      </c>
      <c r="X170" s="71">
        <v>49712</v>
      </c>
    </row>
    <row r="171" spans="1:24" x14ac:dyDescent="0.25">
      <c r="A171" s="32" t="s">
        <v>152</v>
      </c>
      <c r="B171" s="33" t="s">
        <v>390</v>
      </c>
      <c r="C171" s="75">
        <f>('Data Components'!C169*1.1)-('Data Components'!F169*$E$1)</f>
        <v>4413119.8650326999</v>
      </c>
      <c r="D171" s="75">
        <f>('Data Components'!D169-('Data Components'!E169+'Data Components'!F169+'Data Components'!G169))*'Data Components'!$E$3</f>
        <v>5082538.26</v>
      </c>
      <c r="E171" s="75">
        <f>IF('Data Components'!K169&gt;0,'Data Components'!H169+('Data Components'!K169+'Data Components'!L169),0)</f>
        <v>0</v>
      </c>
      <c r="F171" s="75">
        <f t="shared" si="4"/>
        <v>5082538.26</v>
      </c>
      <c r="G171" s="82" t="str">
        <f t="shared" si="5"/>
        <v>B</v>
      </c>
      <c r="Q171" s="70"/>
      <c r="R171" s="71"/>
      <c r="S171" s="71"/>
      <c r="T171" s="72"/>
      <c r="U171" s="71"/>
      <c r="V171" s="73"/>
      <c r="W171" s="74" t="e">
        <f>(#REF!*('Data Components'!D171-'Data Components'!E171-'Data Components'!F171-'Data Components'!G171-'Data Components'!#REF!))</f>
        <v>#REF!</v>
      </c>
      <c r="X171" s="71">
        <v>126739</v>
      </c>
    </row>
    <row r="172" spans="1:24" x14ac:dyDescent="0.25">
      <c r="A172" s="32" t="s">
        <v>153</v>
      </c>
      <c r="B172" s="33" t="s">
        <v>391</v>
      </c>
      <c r="C172" s="75">
        <f>('Data Components'!C170*1.1)-('Data Components'!F170*$E$1)</f>
        <v>2388947.2792149</v>
      </c>
      <c r="D172" s="75">
        <f>('Data Components'!D170-('Data Components'!E170+'Data Components'!F170+'Data Components'!G170))*'Data Components'!$E$3</f>
        <v>2618891.3099999996</v>
      </c>
      <c r="E172" s="75">
        <f>IF('Data Components'!K170&gt;0,'Data Components'!H170+('Data Components'!K170+'Data Components'!L170),0)</f>
        <v>0</v>
      </c>
      <c r="F172" s="75">
        <f t="shared" si="4"/>
        <v>2618891.3099999996</v>
      </c>
      <c r="G172" s="82" t="str">
        <f t="shared" si="5"/>
        <v>B</v>
      </c>
      <c r="Q172" s="70"/>
      <c r="R172" s="71"/>
      <c r="S172" s="71"/>
      <c r="T172" s="72"/>
      <c r="U172" s="71"/>
      <c r="V172" s="73"/>
      <c r="W172" s="74" t="e">
        <f>(#REF!*('Data Components'!D172-'Data Components'!E172-'Data Components'!F172-'Data Components'!G172-'Data Components'!#REF!))</f>
        <v>#REF!</v>
      </c>
      <c r="X172" s="71">
        <v>1164898</v>
      </c>
    </row>
    <row r="173" spans="1:24" x14ac:dyDescent="0.25">
      <c r="A173" s="32" t="s">
        <v>154</v>
      </c>
      <c r="B173" s="33" t="s">
        <v>392</v>
      </c>
      <c r="C173" s="75">
        <f>('Data Components'!C171*1.1)-('Data Components'!F171*$E$1)</f>
        <v>3024764.3841166999</v>
      </c>
      <c r="D173" s="75">
        <f>('Data Components'!D171-('Data Components'!E171+'Data Components'!F171+'Data Components'!G171))*'Data Components'!$E$3</f>
        <v>3678993.4499999997</v>
      </c>
      <c r="E173" s="75">
        <f>IF('Data Components'!K171&gt;0,'Data Components'!H171+('Data Components'!K171+'Data Components'!L171),0)</f>
        <v>0</v>
      </c>
      <c r="F173" s="75">
        <f t="shared" si="4"/>
        <v>3678993.4499999997</v>
      </c>
      <c r="G173" s="111" t="str">
        <f t="shared" si="5"/>
        <v>B</v>
      </c>
      <c r="Q173" s="70"/>
      <c r="R173" s="71"/>
      <c r="S173" s="71"/>
      <c r="T173" s="72"/>
      <c r="U173" s="71"/>
      <c r="V173" s="73"/>
      <c r="W173" s="74" t="e">
        <f>(#REF!*('Data Components'!D173-'Data Components'!E173-'Data Components'!F173-'Data Components'!G173-'Data Components'!#REF!))</f>
        <v>#REF!</v>
      </c>
      <c r="X173" s="71">
        <v>168391</v>
      </c>
    </row>
    <row r="174" spans="1:24" x14ac:dyDescent="0.25">
      <c r="A174" s="32" t="s">
        <v>155</v>
      </c>
      <c r="B174" s="33" t="s">
        <v>481</v>
      </c>
      <c r="C174" s="75">
        <f>('Data Components'!C172*1.1)-('Data Components'!F172*$E$1)</f>
        <v>1829514.7944992003</v>
      </c>
      <c r="D174" s="75">
        <f>('Data Components'!D172-('Data Components'!E172+'Data Components'!F172+'Data Components'!G172))*'Data Components'!$E$3</f>
        <v>1857635.9699999997</v>
      </c>
      <c r="E174" s="75">
        <f>IF('Data Components'!K172&gt;0,'Data Components'!H172+('Data Components'!K172+'Data Components'!L172),0)</f>
        <v>0</v>
      </c>
      <c r="F174" s="75">
        <f t="shared" si="4"/>
        <v>1857635.9699999997</v>
      </c>
      <c r="G174" s="82" t="str">
        <f t="shared" si="5"/>
        <v>B</v>
      </c>
      <c r="Q174" s="70"/>
      <c r="R174" s="71"/>
      <c r="S174" s="71"/>
      <c r="T174" s="72"/>
      <c r="U174" s="71"/>
      <c r="V174" s="73"/>
      <c r="W174" s="74" t="e">
        <f>(#REF!*('Data Components'!D174-'Data Components'!E174-'Data Components'!F174-'Data Components'!G174-'Data Components'!#REF!))</f>
        <v>#REF!</v>
      </c>
      <c r="X174" s="71">
        <v>36500</v>
      </c>
    </row>
    <row r="175" spans="1:24" x14ac:dyDescent="0.25">
      <c r="A175" s="32" t="s">
        <v>156</v>
      </c>
      <c r="B175" s="33" t="s">
        <v>393</v>
      </c>
      <c r="C175" s="75">
        <f>('Data Components'!C173*1.1)-('Data Components'!F173*$E$1)</f>
        <v>6709628.3962883009</v>
      </c>
      <c r="D175" s="75">
        <f>('Data Components'!D173-('Data Components'!E173+'Data Components'!F173+'Data Components'!G173))*'Data Components'!$E$3</f>
        <v>7272559.8899999997</v>
      </c>
      <c r="E175" s="75">
        <f>IF('Data Components'!K173&gt;0,'Data Components'!H173+('Data Components'!K173+'Data Components'!L173),0)</f>
        <v>0</v>
      </c>
      <c r="F175" s="75">
        <f t="shared" si="4"/>
        <v>7272559.8899999997</v>
      </c>
      <c r="G175" s="111" t="str">
        <f t="shared" si="5"/>
        <v>B</v>
      </c>
      <c r="Q175" s="70"/>
      <c r="R175" s="71"/>
      <c r="S175" s="71"/>
      <c r="T175" s="72"/>
      <c r="U175" s="71"/>
      <c r="V175" s="73"/>
      <c r="W175" s="74" t="e">
        <f>(#REF!*('Data Components'!D175-'Data Components'!E175-'Data Components'!F175-'Data Components'!G175-'Data Components'!#REF!))</f>
        <v>#REF!</v>
      </c>
      <c r="X175" s="71">
        <v>293682</v>
      </c>
    </row>
    <row r="176" spans="1:24" x14ac:dyDescent="0.25">
      <c r="A176" s="32" t="s">
        <v>157</v>
      </c>
      <c r="B176" s="33" t="s">
        <v>394</v>
      </c>
      <c r="C176" s="75">
        <f>('Data Components'!C174*1.1)-('Data Components'!F174*$E$1)</f>
        <v>2759891.0095250001</v>
      </c>
      <c r="D176" s="75">
        <f>('Data Components'!D174-('Data Components'!E174+'Data Components'!F174+'Data Components'!G174))*'Data Components'!$E$3</f>
        <v>2846481.5999999996</v>
      </c>
      <c r="E176" s="75">
        <f>IF('Data Components'!K174&gt;0,'Data Components'!H174+('Data Components'!K174+'Data Components'!L174),0)</f>
        <v>0</v>
      </c>
      <c r="F176" s="75">
        <f t="shared" si="4"/>
        <v>2846481.5999999996</v>
      </c>
      <c r="G176" s="82" t="str">
        <f t="shared" si="5"/>
        <v>B</v>
      </c>
      <c r="Q176" s="70"/>
      <c r="R176" s="71"/>
      <c r="S176" s="71"/>
      <c r="T176" s="72"/>
      <c r="U176" s="71"/>
      <c r="V176" s="73"/>
      <c r="W176" s="74" t="e">
        <f>(#REF!*('Data Components'!D176-'Data Components'!E176-'Data Components'!F176-'Data Components'!G176-'Data Components'!#REF!))</f>
        <v>#REF!</v>
      </c>
      <c r="X176" s="71">
        <v>425460</v>
      </c>
    </row>
    <row r="177" spans="1:24" x14ac:dyDescent="0.25">
      <c r="A177" s="32" t="s">
        <v>158</v>
      </c>
      <c r="B177" s="33" t="s">
        <v>395</v>
      </c>
      <c r="C177" s="75">
        <f>('Data Components'!C175*1.1)-('Data Components'!F175*$E$1)</f>
        <v>4428674.284426501</v>
      </c>
      <c r="D177" s="75">
        <f>('Data Components'!D175-('Data Components'!E175+'Data Components'!F175+'Data Components'!G175))*'Data Components'!$E$3</f>
        <v>4494369.0449999999</v>
      </c>
      <c r="E177" s="75">
        <f>IF('Data Components'!K175&gt;0,'Data Components'!H175+('Data Components'!K175+'Data Components'!L175),0)</f>
        <v>0</v>
      </c>
      <c r="F177" s="75">
        <f t="shared" si="4"/>
        <v>4494369.0449999999</v>
      </c>
      <c r="G177" s="82" t="str">
        <f t="shared" si="5"/>
        <v>B</v>
      </c>
      <c r="Q177" s="70"/>
      <c r="R177" s="71"/>
      <c r="S177" s="71"/>
      <c r="T177" s="72"/>
      <c r="U177" s="71"/>
      <c r="V177" s="73"/>
      <c r="W177" s="74" t="e">
        <f>(#REF!*('Data Components'!D177-'Data Components'!E177-'Data Components'!F177-'Data Components'!G177-'Data Components'!#REF!))</f>
        <v>#REF!</v>
      </c>
      <c r="X177" s="71">
        <v>1454915</v>
      </c>
    </row>
    <row r="178" spans="1:24" x14ac:dyDescent="0.25">
      <c r="A178" s="32" t="s">
        <v>159</v>
      </c>
      <c r="B178" s="33" t="s">
        <v>396</v>
      </c>
      <c r="C178" s="75">
        <f>('Data Components'!C176*1.1)-('Data Components'!F176*$E$1)</f>
        <v>6041644.6510000005</v>
      </c>
      <c r="D178" s="75">
        <f>('Data Components'!D176-('Data Components'!E176+'Data Components'!F176+'Data Components'!G176))*'Data Components'!$E$3</f>
        <v>8202763.7699999996</v>
      </c>
      <c r="E178" s="75">
        <f>IF('Data Components'!K176&gt;0,'Data Components'!H176+('Data Components'!K176+'Data Components'!L176),0)</f>
        <v>0</v>
      </c>
      <c r="F178" s="75">
        <f t="shared" si="4"/>
        <v>8202763.7699999996</v>
      </c>
      <c r="G178" s="82" t="str">
        <f t="shared" si="5"/>
        <v>B</v>
      </c>
      <c r="Q178" s="70"/>
      <c r="R178" s="71"/>
      <c r="S178" s="71"/>
      <c r="T178" s="72"/>
      <c r="U178" s="71"/>
      <c r="V178" s="73"/>
      <c r="W178" s="74" t="e">
        <f>(#REF!*('Data Components'!D178-'Data Components'!E178-'Data Components'!F178-'Data Components'!G178-'Data Components'!#REF!))</f>
        <v>#REF!</v>
      </c>
      <c r="X178" s="71">
        <v>1349518</v>
      </c>
    </row>
    <row r="179" spans="1:24" x14ac:dyDescent="0.25">
      <c r="A179" s="32" t="s">
        <v>160</v>
      </c>
      <c r="B179" s="33" t="s">
        <v>397</v>
      </c>
      <c r="C179" s="75">
        <f>('Data Components'!C177*1.1)-('Data Components'!F177*$E$1)</f>
        <v>3359226.2450000006</v>
      </c>
      <c r="D179" s="75">
        <f>('Data Components'!D177-('Data Components'!E177+'Data Components'!F177+'Data Components'!G177))*'Data Components'!$E$3</f>
        <v>3448888.6499999994</v>
      </c>
      <c r="E179" s="75">
        <f>IF('Data Components'!K177&gt;0,'Data Components'!H177+('Data Components'!K177+'Data Components'!L177),0)</f>
        <v>0</v>
      </c>
      <c r="F179" s="75">
        <f t="shared" si="4"/>
        <v>3448888.6499999994</v>
      </c>
      <c r="G179" s="82" t="str">
        <f t="shared" si="5"/>
        <v>B</v>
      </c>
      <c r="Q179" s="70"/>
      <c r="R179" s="71"/>
      <c r="S179" s="71"/>
      <c r="T179" s="72"/>
      <c r="U179" s="71"/>
      <c r="V179" s="73"/>
      <c r="W179" s="74" t="e">
        <f>(#REF!*('Data Components'!D179-'Data Components'!E179-'Data Components'!F179-'Data Components'!G179-'Data Components'!#REF!))</f>
        <v>#REF!</v>
      </c>
      <c r="X179" s="71">
        <v>917329</v>
      </c>
    </row>
    <row r="180" spans="1:24" x14ac:dyDescent="0.25">
      <c r="A180" s="32" t="s">
        <v>234</v>
      </c>
      <c r="B180" s="33" t="s">
        <v>398</v>
      </c>
      <c r="C180" s="75">
        <f>('Data Components'!C178*1.1)-('Data Components'!F178*$E$1)</f>
        <v>5275474.5922503006</v>
      </c>
      <c r="D180" s="75">
        <f>('Data Components'!D178-('Data Components'!E178+'Data Components'!F178+'Data Components'!G178))*'Data Components'!$E$3</f>
        <v>6272213.0399999991</v>
      </c>
      <c r="E180" s="75">
        <f>IF('Data Components'!K178&gt;0,'Data Components'!H178+('Data Components'!K178+'Data Components'!L178),0)</f>
        <v>0</v>
      </c>
      <c r="F180" s="75">
        <f t="shared" si="4"/>
        <v>6272213.0399999991</v>
      </c>
      <c r="G180" s="82" t="str">
        <f t="shared" si="5"/>
        <v>B</v>
      </c>
      <c r="Q180" s="70"/>
      <c r="R180" s="71"/>
      <c r="S180" s="71"/>
      <c r="T180" s="72"/>
      <c r="U180" s="71"/>
      <c r="V180" s="73"/>
      <c r="W180" s="74" t="e">
        <f>(#REF!*('Data Components'!D180-'Data Components'!E180-'Data Components'!F180-'Data Components'!G180-'Data Components'!#REF!))</f>
        <v>#REF!</v>
      </c>
      <c r="X180" s="71">
        <v>1786800</v>
      </c>
    </row>
    <row r="181" spans="1:24" x14ac:dyDescent="0.25">
      <c r="A181" s="32" t="s">
        <v>161</v>
      </c>
      <c r="B181" s="33" t="s">
        <v>399</v>
      </c>
      <c r="C181" s="75">
        <f>('Data Components'!C179*1.1)-('Data Components'!F179*$E$1)</f>
        <v>3175100.7587077008</v>
      </c>
      <c r="D181" s="75">
        <f>('Data Components'!D179-('Data Components'!E179+'Data Components'!F179+'Data Components'!G179))*'Data Components'!$E$3</f>
        <v>3216088.4399999995</v>
      </c>
      <c r="E181" s="75">
        <f>IF('Data Components'!K179&gt;0,'Data Components'!H179+('Data Components'!K179+'Data Components'!L179),0)</f>
        <v>0</v>
      </c>
      <c r="F181" s="75">
        <f t="shared" si="4"/>
        <v>3216088.4399999995</v>
      </c>
      <c r="G181" s="82" t="str">
        <f t="shared" si="5"/>
        <v>B</v>
      </c>
      <c r="Q181" s="70"/>
      <c r="R181" s="71"/>
      <c r="S181" s="71"/>
      <c r="T181" s="72"/>
      <c r="U181" s="71"/>
      <c r="V181" s="73"/>
      <c r="W181" s="74" t="e">
        <f>(#REF!*('Data Components'!D181-'Data Components'!E181-'Data Components'!F181-'Data Components'!G181-'Data Components'!#REF!))</f>
        <v>#REF!</v>
      </c>
      <c r="X181" s="71">
        <v>72929</v>
      </c>
    </row>
    <row r="182" spans="1:24" x14ac:dyDescent="0.25">
      <c r="A182" s="32" t="s">
        <v>162</v>
      </c>
      <c r="B182" s="33" t="s">
        <v>400</v>
      </c>
      <c r="C182" s="75">
        <f>('Data Components'!C180*1.1)-('Data Components'!F180*$E$1)</f>
        <v>8068281.425033899</v>
      </c>
      <c r="D182" s="75">
        <f>('Data Components'!D180-('Data Components'!E180+'Data Components'!F180+'Data Components'!G180))*'Data Components'!$E$3</f>
        <v>9021694.0499999989</v>
      </c>
      <c r="E182" s="75">
        <f>IF('Data Components'!K180&gt;0,'Data Components'!H180+('Data Components'!K180+'Data Components'!L180),0)</f>
        <v>0</v>
      </c>
      <c r="F182" s="75">
        <f t="shared" si="4"/>
        <v>9021694.0499999989</v>
      </c>
      <c r="G182" s="82" t="str">
        <f t="shared" si="5"/>
        <v>B</v>
      </c>
      <c r="Q182" s="70"/>
      <c r="R182" s="71"/>
      <c r="S182" s="71"/>
      <c r="T182" s="72"/>
      <c r="U182" s="71"/>
      <c r="V182" s="73"/>
      <c r="W182" s="74" t="e">
        <f>(#REF!*('Data Components'!D182-'Data Components'!E182-'Data Components'!F182-'Data Components'!G182-'Data Components'!#REF!))</f>
        <v>#REF!</v>
      </c>
      <c r="X182" s="71">
        <v>4862586</v>
      </c>
    </row>
    <row r="183" spans="1:24" x14ac:dyDescent="0.25">
      <c r="A183" s="32" t="s">
        <v>491</v>
      </c>
      <c r="B183" s="33" t="s">
        <v>492</v>
      </c>
      <c r="C183" s="75">
        <f>('Data Components'!C181*1.1)-('Data Components'!F181*$E$1)</f>
        <v>4060962.6413104003</v>
      </c>
      <c r="D183" s="75">
        <f>('Data Components'!D181-('Data Components'!E181+'Data Components'!F181+'Data Components'!G181))*'Data Components'!$E$3</f>
        <v>4588951.6049999995</v>
      </c>
      <c r="E183" s="75">
        <f>IF('Data Components'!K181&gt;0,'Data Components'!H181+('Data Components'!K181+'Data Components'!L181),0)</f>
        <v>0</v>
      </c>
      <c r="F183" s="75">
        <f t="shared" si="4"/>
        <v>4588951.6049999995</v>
      </c>
      <c r="G183" s="82" t="str">
        <f t="shared" si="5"/>
        <v>B</v>
      </c>
      <c r="Q183" s="70"/>
      <c r="R183" s="71"/>
      <c r="S183" s="71"/>
      <c r="T183" s="72"/>
      <c r="U183" s="71"/>
      <c r="V183" s="73"/>
      <c r="W183" s="74" t="e">
        <f>(#REF!*('Data Components'!D183-'Data Components'!E183-'Data Components'!F183-'Data Components'!G183-'Data Components'!#REF!))</f>
        <v>#REF!</v>
      </c>
      <c r="X183" s="71">
        <v>2086174</v>
      </c>
    </row>
    <row r="184" spans="1:24" x14ac:dyDescent="0.25">
      <c r="A184" s="32" t="s">
        <v>163</v>
      </c>
      <c r="B184" s="33" t="s">
        <v>164</v>
      </c>
      <c r="C184" s="75">
        <f>('Data Components'!C182*1.1)-('Data Components'!F182*$E$1)</f>
        <v>7559988.8538919017</v>
      </c>
      <c r="D184" s="75">
        <f>('Data Components'!D182-('Data Components'!E182+'Data Components'!F182+'Data Components'!G182))*'Data Components'!$E$3</f>
        <v>9690269.2949999981</v>
      </c>
      <c r="E184" s="75">
        <f>IF('Data Components'!K182&gt;0,'Data Components'!H182+('Data Components'!K182+'Data Components'!L182),0)</f>
        <v>0</v>
      </c>
      <c r="F184" s="75">
        <f t="shared" si="4"/>
        <v>9690269.2949999981</v>
      </c>
      <c r="G184" s="82" t="str">
        <f t="shared" si="5"/>
        <v>B</v>
      </c>
      <c r="Q184" s="70"/>
      <c r="R184" s="71"/>
      <c r="S184" s="71"/>
      <c r="T184" s="72"/>
      <c r="U184" s="71"/>
      <c r="V184" s="73"/>
      <c r="W184" s="74" t="e">
        <f>(#REF!*('Data Components'!D184-'Data Components'!E184-'Data Components'!F184-'Data Components'!G184-'Data Components'!#REF!))</f>
        <v>#REF!</v>
      </c>
      <c r="X184" s="71">
        <v>4449480</v>
      </c>
    </row>
    <row r="185" spans="1:24" x14ac:dyDescent="0.25">
      <c r="A185" s="32" t="s">
        <v>165</v>
      </c>
      <c r="B185" s="33" t="s">
        <v>401</v>
      </c>
      <c r="C185" s="75">
        <f>('Data Components'!C183*1.1)-('Data Components'!F183*$E$1)</f>
        <v>6382270.0888865003</v>
      </c>
      <c r="D185" s="75">
        <f>('Data Components'!D183-('Data Components'!E183+'Data Components'!F183+'Data Components'!G183))*'Data Components'!$E$3</f>
        <v>7642349.6399999987</v>
      </c>
      <c r="E185" s="75">
        <f>IF('Data Components'!K183&gt;0,'Data Components'!H183+('Data Components'!K183+'Data Components'!L183),0)</f>
        <v>0</v>
      </c>
      <c r="F185" s="75">
        <f t="shared" si="4"/>
        <v>7642349.6399999987</v>
      </c>
      <c r="G185" s="82" t="str">
        <f t="shared" si="5"/>
        <v>B</v>
      </c>
      <c r="Q185" s="70"/>
      <c r="R185" s="71"/>
      <c r="S185" s="71"/>
      <c r="T185" s="72"/>
      <c r="U185" s="71"/>
      <c r="V185" s="73"/>
      <c r="W185" s="74" t="e">
        <f>(#REF!*('Data Components'!D185-'Data Components'!E185-'Data Components'!F185-'Data Components'!G185-'Data Components'!#REF!))</f>
        <v>#REF!</v>
      </c>
      <c r="X185" s="71">
        <v>824275</v>
      </c>
    </row>
    <row r="186" spans="1:24" x14ac:dyDescent="0.25">
      <c r="A186" s="32" t="s">
        <v>166</v>
      </c>
      <c r="B186" s="33" t="s">
        <v>402</v>
      </c>
      <c r="C186" s="75">
        <f>('Data Components'!C184*1.1)-('Data Components'!F184*$E$1)</f>
        <v>11095229.916216362</v>
      </c>
      <c r="D186" s="75">
        <f>('Data Components'!D184-('Data Components'!E184+'Data Components'!F184+'Data Components'!G184))*'Data Components'!$E$3</f>
        <v>11194423.649999999</v>
      </c>
      <c r="E186" s="75">
        <f>IF('Data Components'!K184&gt;0,'Data Components'!H184+('Data Components'!K184+'Data Components'!L184),0)</f>
        <v>0</v>
      </c>
      <c r="F186" s="75">
        <f t="shared" si="4"/>
        <v>11194423.649999999</v>
      </c>
      <c r="G186" s="82" t="str">
        <f t="shared" si="5"/>
        <v>B</v>
      </c>
      <c r="Q186" s="70"/>
      <c r="R186" s="71"/>
      <c r="S186" s="71"/>
      <c r="T186" s="72"/>
      <c r="U186" s="71"/>
      <c r="V186" s="73"/>
      <c r="W186" s="74" t="e">
        <f>(#REF!*('Data Components'!D186-'Data Components'!E186-'Data Components'!F186-'Data Components'!G186-'Data Components'!#REF!))</f>
        <v>#REF!</v>
      </c>
      <c r="X186" s="71">
        <v>527567</v>
      </c>
    </row>
    <row r="187" spans="1:24" x14ac:dyDescent="0.25">
      <c r="A187" s="32" t="s">
        <v>167</v>
      </c>
      <c r="B187" s="33" t="s">
        <v>403</v>
      </c>
      <c r="C187" s="75">
        <f>('Data Components'!C185*1.1)-('Data Components'!F185*$E$1)</f>
        <v>4648740.2169308998</v>
      </c>
      <c r="D187" s="75">
        <f>('Data Components'!D185-('Data Components'!E185+'Data Components'!F185+'Data Components'!G185))*'Data Components'!$E$3</f>
        <v>5219047.4099999992</v>
      </c>
      <c r="E187" s="75">
        <f>IF('Data Components'!K185&gt;0,'Data Components'!H185+('Data Components'!K185+'Data Components'!L185),0)</f>
        <v>0</v>
      </c>
      <c r="F187" s="75">
        <f t="shared" si="4"/>
        <v>5219047.4099999992</v>
      </c>
      <c r="G187" s="82" t="str">
        <f t="shared" si="5"/>
        <v>B</v>
      </c>
      <c r="Q187" s="70"/>
      <c r="R187" s="71"/>
      <c r="S187" s="71"/>
      <c r="T187" s="72"/>
      <c r="U187" s="71"/>
      <c r="V187" s="73"/>
      <c r="W187" s="74" t="e">
        <f>(#REF!*('Data Components'!D187-'Data Components'!E187-'Data Components'!F187-'Data Components'!G187-'Data Components'!#REF!))</f>
        <v>#REF!</v>
      </c>
      <c r="X187" s="71">
        <v>1956</v>
      </c>
    </row>
    <row r="188" spans="1:24" x14ac:dyDescent="0.25">
      <c r="A188" s="32" t="s">
        <v>168</v>
      </c>
      <c r="B188" s="33" t="s">
        <v>404</v>
      </c>
      <c r="C188" s="75">
        <f>('Data Components'!C186*1.1)-('Data Components'!F186*$E$1)</f>
        <v>3162631.7910242006</v>
      </c>
      <c r="D188" s="75">
        <f>('Data Components'!D186-('Data Components'!E186+'Data Components'!F186+'Data Components'!G186))*'Data Components'!$E$3</f>
        <v>3457845.2099999995</v>
      </c>
      <c r="E188" s="75">
        <f>IF('Data Components'!K186&gt;0,'Data Components'!H186+('Data Components'!K186+'Data Components'!L186),0)</f>
        <v>0</v>
      </c>
      <c r="F188" s="75">
        <f t="shared" si="4"/>
        <v>3457845.2099999995</v>
      </c>
      <c r="G188" s="82" t="str">
        <f t="shared" si="5"/>
        <v>B</v>
      </c>
      <c r="Q188" s="70"/>
      <c r="R188" s="71"/>
      <c r="S188" s="71"/>
      <c r="T188" s="72"/>
      <c r="U188" s="71"/>
      <c r="V188" s="73"/>
      <c r="W188" s="74" t="e">
        <f>(#REF!*('Data Components'!D188-'Data Components'!E188-'Data Components'!F188-'Data Components'!G188-'Data Components'!#REF!))</f>
        <v>#REF!</v>
      </c>
      <c r="X188" s="71">
        <v>2665468</v>
      </c>
    </row>
    <row r="189" spans="1:24" x14ac:dyDescent="0.25">
      <c r="A189" s="32" t="s">
        <v>169</v>
      </c>
      <c r="B189" s="33" t="s">
        <v>405</v>
      </c>
      <c r="C189" s="75">
        <f>('Data Components'!C187*1.1)-('Data Components'!F187*$E$1)</f>
        <v>2418719.8449980998</v>
      </c>
      <c r="D189" s="75">
        <f>('Data Components'!D187-('Data Components'!E187+'Data Components'!F187+'Data Components'!G187))*'Data Components'!$E$3</f>
        <v>2522656.5299999998</v>
      </c>
      <c r="E189" s="75">
        <f>IF('Data Components'!K187&gt;0,'Data Components'!H187+('Data Components'!K187+'Data Components'!L187),0)</f>
        <v>0</v>
      </c>
      <c r="F189" s="75">
        <f t="shared" si="4"/>
        <v>2522656.5299999998</v>
      </c>
      <c r="G189" s="82" t="str">
        <f t="shared" si="5"/>
        <v>B</v>
      </c>
      <c r="Q189" s="70"/>
      <c r="R189" s="71"/>
      <c r="S189" s="71"/>
      <c r="T189" s="72"/>
      <c r="U189" s="71"/>
      <c r="V189" s="73"/>
      <c r="W189" s="74" t="e">
        <f>(#REF!*('Data Components'!D189-'Data Components'!E189-'Data Components'!F189-'Data Components'!G189-'Data Components'!#REF!))</f>
        <v>#REF!</v>
      </c>
      <c r="X189" s="71">
        <v>1034688</v>
      </c>
    </row>
    <row r="190" spans="1:24" x14ac:dyDescent="0.25">
      <c r="A190" s="32" t="s">
        <v>406</v>
      </c>
      <c r="B190" s="33" t="s">
        <v>407</v>
      </c>
      <c r="C190" s="75">
        <f>('Data Components'!C188*1.1)-('Data Components'!F188*$E$1)</f>
        <v>5203525.1360000009</v>
      </c>
      <c r="D190" s="75">
        <f>('Data Components'!D188-('Data Components'!E188+'Data Components'!F188+'Data Components'!G188))*'Data Components'!$E$3</f>
        <v>7051129.2449999992</v>
      </c>
      <c r="E190" s="75">
        <f>IF('Data Components'!K188&gt;0,'Data Components'!H188+('Data Components'!K188+'Data Components'!L188),0)</f>
        <v>0</v>
      </c>
      <c r="F190" s="75">
        <f t="shared" si="4"/>
        <v>7051129.2449999992</v>
      </c>
      <c r="G190" s="82" t="str">
        <f t="shared" si="5"/>
        <v>B</v>
      </c>
      <c r="Q190" s="70"/>
      <c r="R190" s="71"/>
      <c r="S190" s="71"/>
      <c r="T190" s="72"/>
      <c r="U190" s="71"/>
      <c r="V190" s="73"/>
      <c r="W190" s="74" t="e">
        <f>(#REF!*('Data Components'!D190-'Data Components'!E190-'Data Components'!F190-'Data Components'!G190-'Data Components'!#REF!))</f>
        <v>#REF!</v>
      </c>
      <c r="X190" s="71">
        <v>257208</v>
      </c>
    </row>
    <row r="191" spans="1:24" x14ac:dyDescent="0.25">
      <c r="A191" s="32" t="s">
        <v>170</v>
      </c>
      <c r="B191" s="33" t="s">
        <v>408</v>
      </c>
      <c r="C191" s="75">
        <f>('Data Components'!C189*1.1)-('Data Components'!F189*$E$1)</f>
        <v>9393943.2477457225</v>
      </c>
      <c r="D191" s="75">
        <f>('Data Components'!D189-('Data Components'!E189+'Data Components'!F189+'Data Components'!G189))*'Data Components'!$E$3</f>
        <v>11918627.654999999</v>
      </c>
      <c r="E191" s="75">
        <f>IF('Data Components'!K189&gt;0,'Data Components'!H189+('Data Components'!K189+'Data Components'!L189),0)</f>
        <v>0</v>
      </c>
      <c r="F191" s="75">
        <f t="shared" si="4"/>
        <v>11918627.654999999</v>
      </c>
      <c r="G191" s="82" t="str">
        <f t="shared" si="5"/>
        <v>B</v>
      </c>
      <c r="Q191" s="70"/>
      <c r="R191" s="71"/>
      <c r="S191" s="71"/>
      <c r="T191" s="72"/>
      <c r="U191" s="71"/>
      <c r="V191" s="73"/>
      <c r="W191" s="74" t="e">
        <f>(#REF!*('Data Components'!D191-'Data Components'!E191-'Data Components'!F191-'Data Components'!G191-'Data Components'!#REF!))</f>
        <v>#REF!</v>
      </c>
      <c r="X191" s="71">
        <v>-46003</v>
      </c>
    </row>
    <row r="192" spans="1:24" x14ac:dyDescent="0.25">
      <c r="A192" s="32" t="s">
        <v>171</v>
      </c>
      <c r="B192" s="33" t="s">
        <v>409</v>
      </c>
      <c r="C192" s="75">
        <f>('Data Components'!C190*1.1)-('Data Components'!F190*$E$1)</f>
        <v>2718016.4763118005</v>
      </c>
      <c r="D192" s="75">
        <f>('Data Components'!D190-('Data Components'!E190+'Data Components'!F190+'Data Components'!G190))*'Data Components'!$E$3</f>
        <v>3487486.6799999997</v>
      </c>
      <c r="E192" s="75">
        <f>IF('Data Components'!K190&gt;0,'Data Components'!H190+('Data Components'!K190+'Data Components'!L190),0)</f>
        <v>0</v>
      </c>
      <c r="F192" s="75">
        <f t="shared" si="4"/>
        <v>3487486.6799999997</v>
      </c>
      <c r="G192" s="82" t="str">
        <f t="shared" si="5"/>
        <v>B</v>
      </c>
      <c r="Q192" s="70"/>
      <c r="R192" s="71"/>
      <c r="S192" s="71"/>
      <c r="T192" s="72"/>
      <c r="U192" s="71"/>
      <c r="V192" s="73"/>
      <c r="W192" s="74" t="e">
        <f>(#REF!*('Data Components'!D192-'Data Components'!E192-'Data Components'!F192-'Data Components'!G192-'Data Components'!#REF!))</f>
        <v>#REF!</v>
      </c>
      <c r="X192" s="71">
        <v>3033390</v>
      </c>
    </row>
    <row r="193" spans="1:24" x14ac:dyDescent="0.25">
      <c r="A193" s="32" t="s">
        <v>172</v>
      </c>
      <c r="B193" s="33" t="s">
        <v>410</v>
      </c>
      <c r="C193" s="75">
        <f>('Data Components'!C191*1.1)-('Data Components'!F191*$E$1)</f>
        <v>1931859.9682795003</v>
      </c>
      <c r="D193" s="75">
        <f>('Data Components'!D191-('Data Components'!E191+'Data Components'!F191+'Data Components'!G191))*'Data Components'!$E$3</f>
        <v>2386106.1749999998</v>
      </c>
      <c r="E193" s="75">
        <f>IF('Data Components'!K191&gt;0,'Data Components'!H191+('Data Components'!K191+'Data Components'!L191),0)</f>
        <v>0</v>
      </c>
      <c r="F193" s="75">
        <f t="shared" si="4"/>
        <v>2386106.1749999998</v>
      </c>
      <c r="G193" s="82" t="str">
        <f t="shared" si="5"/>
        <v>B</v>
      </c>
      <c r="Q193" s="70"/>
      <c r="R193" s="71"/>
      <c r="S193" s="71"/>
      <c r="T193" s="72"/>
      <c r="U193" s="71"/>
      <c r="V193" s="73"/>
      <c r="W193" s="74" t="e">
        <f>(#REF!*('Data Components'!D193-'Data Components'!E193-'Data Components'!F193-'Data Components'!G193-'Data Components'!#REF!))</f>
        <v>#REF!</v>
      </c>
      <c r="X193" s="71">
        <v>18534</v>
      </c>
    </row>
    <row r="194" spans="1:24" x14ac:dyDescent="0.25">
      <c r="A194" s="32" t="s">
        <v>173</v>
      </c>
      <c r="B194" s="33" t="s">
        <v>411</v>
      </c>
      <c r="C194" s="75">
        <f>('Data Components'!C192*1.1)-('Data Components'!F192*$E$1)</f>
        <v>6559579.2740000011</v>
      </c>
      <c r="D194" s="75">
        <f>('Data Components'!D192-('Data Components'!E192+'Data Components'!F192+'Data Components'!G192))*'Data Components'!$E$3</f>
        <v>6530122.169999999</v>
      </c>
      <c r="E194" s="75">
        <f>IF('Data Components'!K192&gt;0,'Data Components'!H192+('Data Components'!K192+'Data Components'!L192),0)</f>
        <v>0</v>
      </c>
      <c r="F194" s="75">
        <f t="shared" si="4"/>
        <v>6559579.2740000011</v>
      </c>
      <c r="G194" s="82" t="str">
        <f t="shared" si="5"/>
        <v>F</v>
      </c>
      <c r="Q194" s="70"/>
      <c r="R194" s="71"/>
      <c r="S194" s="71"/>
      <c r="T194" s="72"/>
      <c r="U194" s="71"/>
      <c r="V194" s="73"/>
      <c r="W194" s="74" t="e">
        <f>(#REF!*('Data Components'!D194-'Data Components'!E194-'Data Components'!F194-'Data Components'!G194-'Data Components'!#REF!))</f>
        <v>#REF!</v>
      </c>
      <c r="X194" s="71">
        <v>601007</v>
      </c>
    </row>
    <row r="195" spans="1:24" x14ac:dyDescent="0.25">
      <c r="A195" s="32" t="s">
        <v>174</v>
      </c>
      <c r="B195" s="33" t="s">
        <v>412</v>
      </c>
      <c r="C195" s="75">
        <f>('Data Components'!C193*1.1)-('Data Components'!F193*$E$1)</f>
        <v>3587523.8049999997</v>
      </c>
      <c r="D195" s="75">
        <f>('Data Components'!D193-('Data Components'!E193+'Data Components'!F193+'Data Components'!G193))*'Data Components'!$E$3</f>
        <v>4629944.55</v>
      </c>
      <c r="E195" s="75">
        <f>IF('Data Components'!K193&gt;0,'Data Components'!H193+('Data Components'!K193+'Data Components'!L193),0)</f>
        <v>0</v>
      </c>
      <c r="F195" s="75">
        <f t="shared" si="4"/>
        <v>4629944.55</v>
      </c>
      <c r="G195" s="82" t="str">
        <f t="shared" si="5"/>
        <v>B</v>
      </c>
      <c r="Q195" s="70"/>
      <c r="R195" s="71"/>
      <c r="S195" s="71"/>
      <c r="T195" s="72"/>
      <c r="U195" s="71"/>
      <c r="V195" s="73"/>
      <c r="W195" s="74" t="e">
        <f>(#REF!*('Data Components'!D195-'Data Components'!E195-'Data Components'!F195-'Data Components'!G195-'Data Components'!#REF!))</f>
        <v>#REF!</v>
      </c>
      <c r="X195" s="71">
        <v>16566905</v>
      </c>
    </row>
    <row r="196" spans="1:24" x14ac:dyDescent="0.25">
      <c r="A196" s="32" t="s">
        <v>175</v>
      </c>
      <c r="B196" s="33" t="s">
        <v>413</v>
      </c>
      <c r="C196" s="75">
        <f>('Data Components'!C194*1.1)-('Data Components'!F194*$E$1)</f>
        <v>2728551.5970000001</v>
      </c>
      <c r="D196" s="75">
        <f>('Data Components'!D194-('Data Components'!E194+'Data Components'!F194+'Data Components'!G194))*'Data Components'!$E$3</f>
        <v>3299276.3099999996</v>
      </c>
      <c r="E196" s="75">
        <f>IF('Data Components'!K194&gt;0,'Data Components'!H194+('Data Components'!K194+'Data Components'!L194),0)</f>
        <v>0</v>
      </c>
      <c r="F196" s="75">
        <f t="shared" si="4"/>
        <v>3299276.3099999996</v>
      </c>
      <c r="G196" s="82" t="str">
        <f t="shared" si="5"/>
        <v>B</v>
      </c>
      <c r="Q196" s="70"/>
      <c r="R196" s="71"/>
      <c r="S196" s="71"/>
      <c r="T196" s="72"/>
      <c r="U196" s="71"/>
      <c r="V196" s="73"/>
      <c r="W196" s="74" t="e">
        <f>(#REF!*('Data Components'!D196-'Data Components'!E196-'Data Components'!F196-'Data Components'!G196-'Data Components'!#REF!))</f>
        <v>#REF!</v>
      </c>
      <c r="X196" s="71">
        <v>268737</v>
      </c>
    </row>
    <row r="197" spans="1:24" x14ac:dyDescent="0.25">
      <c r="A197" s="32" t="s">
        <v>176</v>
      </c>
      <c r="B197" s="33" t="s">
        <v>414</v>
      </c>
      <c r="C197" s="75">
        <f>('Data Components'!C195*1.1)-('Data Components'!F195*$E$1)</f>
        <v>29995873.835000001</v>
      </c>
      <c r="D197" s="75">
        <f>('Data Components'!D195-('Data Components'!E195+'Data Components'!F195+'Data Components'!G195))*'Data Components'!$E$3</f>
        <v>28074190.589999996</v>
      </c>
      <c r="E197" s="75">
        <f>IF('Data Components'!K195&gt;0,'Data Components'!H195+('Data Components'!K195+'Data Components'!L195),0)</f>
        <v>0</v>
      </c>
      <c r="F197" s="75">
        <f t="shared" si="4"/>
        <v>29995873.835000001</v>
      </c>
      <c r="G197" s="82" t="str">
        <f t="shared" si="5"/>
        <v>F</v>
      </c>
      <c r="Q197" s="70"/>
      <c r="R197" s="71"/>
      <c r="S197" s="71"/>
      <c r="T197" s="72"/>
      <c r="U197" s="71"/>
      <c r="V197" s="73"/>
      <c r="W197" s="74" t="e">
        <f>(#REF!*('Data Components'!D197-'Data Components'!E197-'Data Components'!F197-'Data Components'!G197-'Data Components'!#REF!))</f>
        <v>#REF!</v>
      </c>
      <c r="X197" s="71">
        <v>394939</v>
      </c>
    </row>
    <row r="198" spans="1:24" x14ac:dyDescent="0.25">
      <c r="A198" s="32" t="s">
        <v>177</v>
      </c>
      <c r="B198" s="33" t="s">
        <v>415</v>
      </c>
      <c r="C198" s="75">
        <f>('Data Components'!C196*1.1)-('Data Components'!F196*$E$1)</f>
        <v>6659956.3743943004</v>
      </c>
      <c r="D198" s="75">
        <f>('Data Components'!D196-('Data Components'!E196+'Data Components'!F196+'Data Components'!G196))*'Data Components'!$E$3</f>
        <v>9993042.629999999</v>
      </c>
      <c r="E198" s="75">
        <f>IF('Data Components'!K196&gt;0,'Data Components'!H196+('Data Components'!K196+'Data Components'!L196),0)</f>
        <v>0</v>
      </c>
      <c r="F198" s="75">
        <f t="shared" si="4"/>
        <v>9993042.629999999</v>
      </c>
      <c r="G198" s="82" t="str">
        <f t="shared" si="5"/>
        <v>B</v>
      </c>
      <c r="Q198" s="70"/>
      <c r="R198" s="71"/>
      <c r="S198" s="71"/>
      <c r="T198" s="72"/>
      <c r="U198" s="71"/>
      <c r="V198" s="73"/>
      <c r="W198" s="74" t="e">
        <f>(#REF!*('Data Components'!D198-'Data Components'!E198-'Data Components'!F198-'Data Components'!G198-'Data Components'!#REF!))</f>
        <v>#REF!</v>
      </c>
      <c r="X198" s="71">
        <v>1532502</v>
      </c>
    </row>
    <row r="199" spans="1:24" x14ac:dyDescent="0.25">
      <c r="A199" s="32" t="s">
        <v>178</v>
      </c>
      <c r="B199" s="33" t="s">
        <v>416</v>
      </c>
      <c r="C199" s="75">
        <f>('Data Components'!C197*1.1)-('Data Components'!F197*$E$1)</f>
        <v>2344928.568</v>
      </c>
      <c r="D199" s="75">
        <f>('Data Components'!D197-('Data Components'!E197+'Data Components'!F197+'Data Components'!G197))*'Data Components'!$E$3</f>
        <v>2623098.2399999998</v>
      </c>
      <c r="E199" s="75">
        <f>IF('Data Components'!K197&gt;0,'Data Components'!H197+('Data Components'!K197+'Data Components'!L197),0)</f>
        <v>0</v>
      </c>
      <c r="F199" s="75">
        <f t="shared" si="4"/>
        <v>2623098.2399999998</v>
      </c>
      <c r="G199" s="82" t="str">
        <f t="shared" si="5"/>
        <v>B</v>
      </c>
      <c r="Q199" s="70"/>
      <c r="R199" s="71"/>
      <c r="S199" s="71"/>
      <c r="T199" s="72"/>
      <c r="U199" s="71"/>
      <c r="V199" s="73"/>
      <c r="W199" s="74" t="e">
        <f>(#REF!*('Data Components'!D199-'Data Components'!E199-'Data Components'!F199-'Data Components'!G199-'Data Components'!#REF!))</f>
        <v>#REF!</v>
      </c>
      <c r="X199" s="71">
        <v>98985</v>
      </c>
    </row>
    <row r="200" spans="1:24" x14ac:dyDescent="0.25">
      <c r="A200" s="32" t="s">
        <v>235</v>
      </c>
      <c r="B200" s="33" t="s">
        <v>236</v>
      </c>
      <c r="C200" s="75">
        <f>('Data Components'!C198*1.1)-('Data Components'!F198*$E$1)</f>
        <v>3782340.4167285999</v>
      </c>
      <c r="D200" s="75">
        <f>('Data Components'!D198-('Data Components'!E198+'Data Components'!F198+'Data Components'!G198))*'Data Components'!$E$3</f>
        <v>5146542.6899999995</v>
      </c>
      <c r="E200" s="75">
        <f>IF('Data Components'!K198&gt;0,'Data Components'!H198+('Data Components'!K198+'Data Components'!L198),0)</f>
        <v>0</v>
      </c>
      <c r="F200" s="75">
        <f t="shared" ref="F200:F257" si="6">MAX(C200:E200)</f>
        <v>5146542.6899999995</v>
      </c>
      <c r="G200" s="82" t="str">
        <f t="shared" si="5"/>
        <v>B</v>
      </c>
      <c r="Q200" s="70"/>
      <c r="R200" s="71"/>
      <c r="S200" s="71"/>
      <c r="T200" s="72"/>
      <c r="U200" s="71"/>
      <c r="V200" s="73"/>
      <c r="W200" s="74" t="e">
        <f>(#REF!*('Data Components'!D200-'Data Components'!E200-'Data Components'!F200-'Data Components'!G200-'Data Components'!#REF!))</f>
        <v>#REF!</v>
      </c>
      <c r="X200" s="71">
        <v>444922</v>
      </c>
    </row>
    <row r="201" spans="1:24" x14ac:dyDescent="0.25">
      <c r="A201" s="32" t="s">
        <v>179</v>
      </c>
      <c r="B201" s="33" t="s">
        <v>417</v>
      </c>
      <c r="C201" s="75">
        <f>('Data Components'!C199*1.1)-('Data Components'!F199*$E$1)</f>
        <v>2905748.061741</v>
      </c>
      <c r="D201" s="75">
        <f>('Data Components'!D199-('Data Components'!E199+'Data Components'!F199+'Data Components'!G199))*'Data Components'!$E$3</f>
        <v>3121252.6199999996</v>
      </c>
      <c r="E201" s="75">
        <f>IF('Data Components'!K199&gt;0,'Data Components'!H199+('Data Components'!K199+'Data Components'!L199),0)</f>
        <v>0</v>
      </c>
      <c r="F201" s="75">
        <f t="shared" si="6"/>
        <v>3121252.6199999996</v>
      </c>
      <c r="G201" s="82" t="str">
        <f t="shared" si="5"/>
        <v>B</v>
      </c>
      <c r="Q201" s="70"/>
      <c r="R201" s="71"/>
      <c r="S201" s="71"/>
      <c r="T201" s="72"/>
      <c r="U201" s="71"/>
      <c r="V201" s="73"/>
      <c r="W201" s="74" t="e">
        <f>(#REF!*('Data Components'!D201-'Data Components'!E201-'Data Components'!F201-'Data Components'!G201-'Data Components'!#REF!))</f>
        <v>#REF!</v>
      </c>
      <c r="X201" s="71">
        <v>16559</v>
      </c>
    </row>
    <row r="202" spans="1:24" x14ac:dyDescent="0.25">
      <c r="A202" s="32" t="s">
        <v>180</v>
      </c>
      <c r="B202" s="33" t="s">
        <v>418</v>
      </c>
      <c r="C202" s="75">
        <f>('Data Components'!C200*1.1)-('Data Components'!F200*$E$1)</f>
        <v>4225132.1840000013</v>
      </c>
      <c r="D202" s="75">
        <f>('Data Components'!D200-('Data Components'!E200+'Data Components'!F200+'Data Components'!G200))*'Data Components'!$E$3</f>
        <v>5572717.9649999999</v>
      </c>
      <c r="E202" s="75">
        <f>IF('Data Components'!K200&gt;0,'Data Components'!H200+('Data Components'!K200+'Data Components'!L200),0)</f>
        <v>0</v>
      </c>
      <c r="F202" s="75">
        <f t="shared" si="6"/>
        <v>5572717.9649999999</v>
      </c>
      <c r="G202" s="82" t="str">
        <f t="shared" ref="G202:G257" si="7">IF(C202&gt;D202,"F",IF(D202&gt;C202,"B","SGA"))</f>
        <v>B</v>
      </c>
      <c r="Q202" s="70"/>
      <c r="R202" s="71"/>
      <c r="S202" s="71"/>
      <c r="T202" s="72"/>
      <c r="U202" s="71"/>
      <c r="V202" s="73"/>
      <c r="W202" s="74" t="e">
        <f>(#REF!*('Data Components'!D202-'Data Components'!E202-'Data Components'!F202-'Data Components'!G202-'Data Components'!#REF!))</f>
        <v>#REF!</v>
      </c>
      <c r="X202" s="71">
        <v>1966345</v>
      </c>
    </row>
    <row r="203" spans="1:24" x14ac:dyDescent="0.25">
      <c r="A203" s="32" t="s">
        <v>181</v>
      </c>
      <c r="B203" s="33" t="s">
        <v>419</v>
      </c>
      <c r="C203" s="75">
        <f>('Data Components'!C201*1.1)-('Data Components'!F201*$E$1)</f>
        <v>2671713.9870000002</v>
      </c>
      <c r="D203" s="75">
        <f>('Data Components'!D201-('Data Components'!E201+'Data Components'!F201+'Data Components'!G201))*'Data Components'!$E$3</f>
        <v>3718029.6599999997</v>
      </c>
      <c r="E203" s="75">
        <f>IF('Data Components'!K201&gt;0,'Data Components'!H201+('Data Components'!K201+'Data Components'!L201),0)</f>
        <v>0</v>
      </c>
      <c r="F203" s="75">
        <f t="shared" si="6"/>
        <v>3718029.6599999997</v>
      </c>
      <c r="G203" s="82" t="str">
        <f t="shared" si="7"/>
        <v>B</v>
      </c>
      <c r="Q203" s="70"/>
      <c r="R203" s="71"/>
      <c r="S203" s="71"/>
      <c r="T203" s="72"/>
      <c r="U203" s="71"/>
      <c r="V203" s="73"/>
      <c r="W203" s="74" t="e">
        <f>(#REF!*('Data Components'!D203-'Data Components'!E203-'Data Components'!F203-'Data Components'!G203-'Data Components'!#REF!))</f>
        <v>#REF!</v>
      </c>
      <c r="X203" s="71">
        <v>2288026</v>
      </c>
    </row>
    <row r="204" spans="1:24" x14ac:dyDescent="0.25">
      <c r="A204" s="32" t="s">
        <v>182</v>
      </c>
      <c r="B204" s="33" t="s">
        <v>420</v>
      </c>
      <c r="C204" s="75">
        <f>('Data Components'!C202*1.1)-('Data Components'!F202*$E$1)</f>
        <v>12220678.995961901</v>
      </c>
      <c r="D204" s="75">
        <f>('Data Components'!D202-('Data Components'!E202+'Data Components'!F202+'Data Components'!G202))*'Data Components'!$E$3</f>
        <v>14869150.874999998</v>
      </c>
      <c r="E204" s="75">
        <f>IF('Data Components'!K202&gt;0,'Data Components'!H202+('Data Components'!K202+'Data Components'!L202),0)</f>
        <v>0</v>
      </c>
      <c r="F204" s="75">
        <f t="shared" si="6"/>
        <v>14869150.874999998</v>
      </c>
      <c r="G204" s="82" t="str">
        <f t="shared" si="7"/>
        <v>B</v>
      </c>
      <c r="Q204" s="70"/>
      <c r="R204" s="71"/>
      <c r="S204" s="71"/>
      <c r="T204" s="72"/>
      <c r="U204" s="71"/>
      <c r="V204" s="73"/>
      <c r="W204" s="74" t="e">
        <f>(#REF!*('Data Components'!D204-'Data Components'!E204-'Data Components'!F204-'Data Components'!G204-'Data Components'!#REF!))</f>
        <v>#REF!</v>
      </c>
      <c r="X204" s="71">
        <v>2504538</v>
      </c>
    </row>
    <row r="205" spans="1:24" x14ac:dyDescent="0.25">
      <c r="A205" s="32" t="s">
        <v>242</v>
      </c>
      <c r="B205" s="33" t="s">
        <v>421</v>
      </c>
      <c r="C205" s="75">
        <f>('Data Components'!C203*1.1)-('Data Components'!F203*$E$1)</f>
        <v>3784322.7580000004</v>
      </c>
      <c r="D205" s="75">
        <f>('Data Components'!D203-('Data Components'!E203+'Data Components'!F203+'Data Components'!G203))*'Data Components'!$E$3</f>
        <v>5700689.6399999997</v>
      </c>
      <c r="E205" s="75">
        <f>IF('Data Components'!K203&gt;0,'Data Components'!H203+('Data Components'!K203+'Data Components'!L203),0)</f>
        <v>0</v>
      </c>
      <c r="F205" s="75">
        <f t="shared" si="6"/>
        <v>5700689.6399999997</v>
      </c>
      <c r="G205" s="82" t="str">
        <f t="shared" si="7"/>
        <v>B</v>
      </c>
      <c r="Q205" s="70"/>
      <c r="R205" s="71"/>
      <c r="S205" s="71"/>
      <c r="T205" s="72"/>
      <c r="U205" s="71"/>
      <c r="V205" s="73"/>
      <c r="W205" s="74" t="e">
        <f>(#REF!*('Data Components'!D205-'Data Components'!E205-'Data Components'!F205-'Data Components'!G205-'Data Components'!#REF!))</f>
        <v>#REF!</v>
      </c>
      <c r="X205" s="71">
        <v>1857430</v>
      </c>
    </row>
    <row r="206" spans="1:24" x14ac:dyDescent="0.25">
      <c r="A206" s="32" t="s">
        <v>183</v>
      </c>
      <c r="B206" s="33" t="s">
        <v>422</v>
      </c>
      <c r="C206" s="75">
        <f>('Data Components'!C204*1.1)-('Data Components'!F204*$E$1)</f>
        <v>8596592.5336745009</v>
      </c>
      <c r="D206" s="75">
        <f>('Data Components'!D204-('Data Components'!E204+'Data Components'!F204+'Data Components'!G204))*'Data Components'!$E$3</f>
        <v>7913292.6149999993</v>
      </c>
      <c r="E206" s="75">
        <f>IF('Data Components'!K204&gt;0,'Data Components'!H204+('Data Components'!K204+'Data Components'!L204),0)</f>
        <v>0</v>
      </c>
      <c r="F206" s="75">
        <f t="shared" si="6"/>
        <v>8596592.5336745009</v>
      </c>
      <c r="G206" s="82" t="str">
        <f t="shared" si="7"/>
        <v>F</v>
      </c>
      <c r="Q206" s="70"/>
      <c r="R206" s="71"/>
      <c r="S206" s="71"/>
      <c r="T206" s="72"/>
      <c r="U206" s="71"/>
      <c r="V206" s="73"/>
      <c r="W206" s="74" t="e">
        <f>(#REF!*('Data Components'!D206-'Data Components'!E206-'Data Components'!F206-'Data Components'!G206-'Data Components'!#REF!))</f>
        <v>#REF!</v>
      </c>
      <c r="X206" s="71">
        <v>874031</v>
      </c>
    </row>
    <row r="207" spans="1:24" x14ac:dyDescent="0.25">
      <c r="A207" s="32" t="s">
        <v>243</v>
      </c>
      <c r="B207" s="33" t="s">
        <v>423</v>
      </c>
      <c r="C207" s="75">
        <f>('Data Components'!C205*1.1)-('Data Components'!F205*$E$1)</f>
        <v>4461632.1450000005</v>
      </c>
      <c r="D207" s="75">
        <f>('Data Components'!D205-('Data Components'!E205+'Data Components'!F205+'Data Components'!G205))*'Data Components'!$E$3</f>
        <v>5256140.9549999991</v>
      </c>
      <c r="E207" s="75">
        <f>IF('Data Components'!K205&gt;0,'Data Components'!H205+('Data Components'!K205+'Data Components'!L205),0)</f>
        <v>0</v>
      </c>
      <c r="F207" s="75">
        <f t="shared" si="6"/>
        <v>5256140.9549999991</v>
      </c>
      <c r="G207" s="82" t="str">
        <f t="shared" si="7"/>
        <v>B</v>
      </c>
      <c r="Q207" s="70"/>
      <c r="R207" s="71"/>
      <c r="S207" s="71"/>
      <c r="T207" s="72"/>
      <c r="U207" s="71"/>
      <c r="V207" s="73"/>
      <c r="W207" s="74" t="e">
        <f>(#REF!*('Data Components'!D207-'Data Components'!E207-'Data Components'!F207-'Data Components'!G207-'Data Components'!#REF!))</f>
        <v>#REF!</v>
      </c>
      <c r="X207" s="71">
        <v>5125359</v>
      </c>
    </row>
    <row r="208" spans="1:24" x14ac:dyDescent="0.25">
      <c r="A208" s="32" t="s">
        <v>184</v>
      </c>
      <c r="B208" s="33" t="s">
        <v>482</v>
      </c>
      <c r="C208" s="75">
        <f>('Data Components'!C206*1.1)-('Data Components'!F206*$E$1)</f>
        <v>2536893.3318400001</v>
      </c>
      <c r="D208" s="75">
        <f>('Data Components'!D206-('Data Components'!E206+'Data Components'!F206+'Data Components'!G206))*'Data Components'!$E$3</f>
        <v>3211340.82</v>
      </c>
      <c r="E208" s="75">
        <f>IF('Data Components'!K206&gt;0,'Data Components'!H206+('Data Components'!K206+'Data Components'!L206),0)</f>
        <v>0</v>
      </c>
      <c r="F208" s="75">
        <f t="shared" si="6"/>
        <v>3211340.82</v>
      </c>
      <c r="G208" s="82" t="str">
        <f t="shared" si="7"/>
        <v>B</v>
      </c>
      <c r="Q208" s="70"/>
      <c r="R208" s="71"/>
      <c r="S208" s="71"/>
      <c r="T208" s="72"/>
      <c r="U208" s="71"/>
      <c r="V208" s="73"/>
      <c r="W208" s="74" t="e">
        <f>(#REF!*('Data Components'!D208-'Data Components'!E208-'Data Components'!F208-'Data Components'!G208-'Data Components'!#REF!))</f>
        <v>#REF!</v>
      </c>
      <c r="X208" s="71">
        <v>1113801</v>
      </c>
    </row>
    <row r="209" spans="1:24" x14ac:dyDescent="0.25">
      <c r="A209" s="32" t="s">
        <v>185</v>
      </c>
      <c r="B209" s="33" t="s">
        <v>424</v>
      </c>
      <c r="C209" s="75">
        <f>('Data Components'!C207*1.1)-('Data Components'!F207*$E$1)</f>
        <v>15833361.651138961</v>
      </c>
      <c r="D209" s="75">
        <f>('Data Components'!D207-('Data Components'!E207+'Data Components'!F207+'Data Components'!G207))*'Data Components'!$E$3</f>
        <v>14424234.359999998</v>
      </c>
      <c r="E209" s="75">
        <f>IF('Data Components'!K207&gt;0,'Data Components'!H207+('Data Components'!K207+'Data Components'!L207),0)</f>
        <v>14716723.107021</v>
      </c>
      <c r="F209" s="75">
        <f t="shared" si="6"/>
        <v>15833361.651138961</v>
      </c>
      <c r="G209" s="82" t="str">
        <f t="shared" si="7"/>
        <v>F</v>
      </c>
      <c r="Q209" s="70"/>
      <c r="R209" s="71"/>
      <c r="S209" s="71"/>
      <c r="T209" s="72"/>
      <c r="U209" s="71"/>
      <c r="V209" s="73"/>
      <c r="W209" s="74" t="e">
        <f>(#REF!*('Data Components'!D209-'Data Components'!E209-'Data Components'!F209-'Data Components'!G209-'Data Components'!#REF!))</f>
        <v>#REF!</v>
      </c>
      <c r="X209" s="71">
        <v>60062</v>
      </c>
    </row>
    <row r="210" spans="1:24" x14ac:dyDescent="0.25">
      <c r="A210" s="32" t="s">
        <v>186</v>
      </c>
      <c r="B210" s="33" t="s">
        <v>425</v>
      </c>
      <c r="C210" s="75">
        <f>('Data Components'!C208*1.1)-('Data Components'!F208*$E$1)</f>
        <v>2104347.8560000001</v>
      </c>
      <c r="D210" s="75">
        <f>('Data Components'!D208-('Data Components'!E208+'Data Components'!F208+'Data Components'!G208))*'Data Components'!$E$3</f>
        <v>3423842.0399999996</v>
      </c>
      <c r="E210" s="75">
        <f>IF('Data Components'!K208&gt;0,'Data Components'!H208+('Data Components'!K208+'Data Components'!L208),0)</f>
        <v>0</v>
      </c>
      <c r="F210" s="75">
        <f t="shared" si="6"/>
        <v>3423842.0399999996</v>
      </c>
      <c r="G210" s="82" t="str">
        <f t="shared" si="7"/>
        <v>B</v>
      </c>
      <c r="Q210" s="70"/>
      <c r="R210" s="71"/>
      <c r="S210" s="71"/>
      <c r="T210" s="72"/>
      <c r="U210" s="71"/>
      <c r="V210" s="73"/>
      <c r="W210" s="74" t="e">
        <f>(#REF!*('Data Components'!D210-'Data Components'!E210-'Data Components'!F210-'Data Components'!G210-'Data Components'!#REF!))</f>
        <v>#REF!</v>
      </c>
      <c r="X210" s="71">
        <v>2564490</v>
      </c>
    </row>
    <row r="211" spans="1:24" x14ac:dyDescent="0.25">
      <c r="A211" s="32" t="s">
        <v>187</v>
      </c>
      <c r="B211" s="33" t="s">
        <v>426</v>
      </c>
      <c r="C211" s="75">
        <f>('Data Components'!C209*1.1)-('Data Components'!F209*$E$1)</f>
        <v>2563480.7888673004</v>
      </c>
      <c r="D211" s="75">
        <f>('Data Components'!D209-('Data Components'!E209+'Data Components'!F209+'Data Components'!G209))*'Data Components'!$E$3</f>
        <v>3120148.1249999995</v>
      </c>
      <c r="E211" s="75">
        <f>IF('Data Components'!K209&gt;0,'Data Components'!H209+('Data Components'!K209+'Data Components'!L209),0)</f>
        <v>0</v>
      </c>
      <c r="F211" s="75">
        <f t="shared" si="6"/>
        <v>3120148.1249999995</v>
      </c>
      <c r="G211" s="82" t="str">
        <f t="shared" si="7"/>
        <v>B</v>
      </c>
      <c r="Q211" s="70"/>
      <c r="R211" s="71"/>
      <c r="S211" s="71"/>
      <c r="T211" s="72"/>
      <c r="U211" s="71"/>
      <c r="V211" s="73"/>
      <c r="W211" s="74" t="e">
        <f>(#REF!*('Data Components'!D211-'Data Components'!E211-'Data Components'!F211-'Data Components'!G211-'Data Components'!#REF!))</f>
        <v>#REF!</v>
      </c>
      <c r="X211" s="71">
        <v>28267712</v>
      </c>
    </row>
    <row r="212" spans="1:24" x14ac:dyDescent="0.25">
      <c r="A212" s="32" t="s">
        <v>188</v>
      </c>
      <c r="B212" s="33" t="s">
        <v>189</v>
      </c>
      <c r="C212" s="75">
        <f>('Data Components'!C210*1.1)-('Data Components'!F210*$E$1)</f>
        <v>5562855.7156369016</v>
      </c>
      <c r="D212" s="75">
        <f>('Data Components'!D210-('Data Components'!E210+'Data Components'!F210+'Data Components'!G210))*'Data Components'!$E$3</f>
        <v>6091373.3399999989</v>
      </c>
      <c r="E212" s="75">
        <f>IF('Data Components'!K210&gt;0,'Data Components'!H210+('Data Components'!K210+'Data Components'!L210),0)</f>
        <v>0</v>
      </c>
      <c r="F212" s="75">
        <f t="shared" si="6"/>
        <v>6091373.3399999989</v>
      </c>
      <c r="G212" s="82" t="str">
        <f t="shared" si="7"/>
        <v>B</v>
      </c>
      <c r="Q212" s="70"/>
      <c r="R212" s="71"/>
      <c r="S212" s="71"/>
      <c r="T212" s="72"/>
      <c r="U212" s="71"/>
      <c r="V212" s="73"/>
      <c r="W212" s="74" t="e">
        <f>(#REF!*('Data Components'!D212-'Data Components'!E212-'Data Components'!F212-'Data Components'!G212-'Data Components'!#REF!))</f>
        <v>#REF!</v>
      </c>
      <c r="X212" s="71">
        <v>11683596</v>
      </c>
    </row>
    <row r="213" spans="1:24" x14ac:dyDescent="0.25">
      <c r="A213" s="32" t="s">
        <v>190</v>
      </c>
      <c r="B213" s="33" t="s">
        <v>427</v>
      </c>
      <c r="C213" s="75">
        <f>('Data Components'!C211*1.1)-('Data Components'!F211*$E$1)</f>
        <v>78413690.386881188</v>
      </c>
      <c r="D213" s="75">
        <f>('Data Components'!D211-('Data Components'!E211+'Data Components'!F211+'Data Components'!G211))*'Data Components'!$E$3</f>
        <v>76779317.654999986</v>
      </c>
      <c r="E213" s="75">
        <f>IF('Data Components'!K211&gt;0,'Data Components'!H211+('Data Components'!K211+'Data Components'!L211),0)</f>
        <v>0</v>
      </c>
      <c r="F213" s="75">
        <f t="shared" si="6"/>
        <v>78413690.386881188</v>
      </c>
      <c r="G213" s="82" t="str">
        <f t="shared" si="7"/>
        <v>F</v>
      </c>
      <c r="Q213" s="70"/>
      <c r="R213" s="71"/>
      <c r="S213" s="71"/>
      <c r="T213" s="72"/>
      <c r="U213" s="71"/>
      <c r="V213" s="73"/>
      <c r="W213" s="74" t="e">
        <f>(#REF!*('Data Components'!D213-'Data Components'!E213-'Data Components'!F213-'Data Components'!G213-'Data Components'!#REF!))</f>
        <v>#REF!</v>
      </c>
      <c r="X213" s="71">
        <v>9304463</v>
      </c>
    </row>
    <row r="214" spans="1:24" x14ac:dyDescent="0.25">
      <c r="A214" s="32" t="s">
        <v>191</v>
      </c>
      <c r="B214" s="33" t="s">
        <v>192</v>
      </c>
      <c r="C214" s="75">
        <f>('Data Components'!C212*1.1)-('Data Components'!F212*$E$1)</f>
        <v>82084744.864951968</v>
      </c>
      <c r="D214" s="75">
        <f>('Data Components'!D212-('Data Components'!E212+'Data Components'!F212+'Data Components'!G212))*'Data Components'!$E$3</f>
        <v>92907863.174999997</v>
      </c>
      <c r="E214" s="75">
        <f>IF('Data Components'!K212&gt;0,'Data Components'!H212+('Data Components'!K212+'Data Components'!L212),0)</f>
        <v>93513040.106140003</v>
      </c>
      <c r="F214" s="75">
        <f t="shared" si="6"/>
        <v>93513040.106140003</v>
      </c>
      <c r="G214" s="82" t="s">
        <v>556</v>
      </c>
      <c r="Q214" s="70"/>
      <c r="R214" s="71"/>
      <c r="S214" s="71"/>
      <c r="T214" s="72"/>
      <c r="U214" s="71"/>
      <c r="V214" s="73"/>
      <c r="W214" s="74" t="e">
        <f>(#REF!*('Data Components'!D214-'Data Components'!E214-'Data Components'!F214-'Data Components'!G214-'Data Components'!#REF!))</f>
        <v>#REF!</v>
      </c>
      <c r="X214" s="71">
        <v>3687634</v>
      </c>
    </row>
    <row r="215" spans="1:24" x14ac:dyDescent="0.25">
      <c r="A215" s="32" t="s">
        <v>193</v>
      </c>
      <c r="B215" s="33" t="s">
        <v>428</v>
      </c>
      <c r="C215" s="75">
        <f>('Data Components'!C213*1.1)-('Data Components'!F213*$E$1)</f>
        <v>26982255.210151412</v>
      </c>
      <c r="D215" s="75">
        <f>('Data Components'!D213-('Data Components'!E213+'Data Components'!F213+'Data Components'!G213))*'Data Components'!$E$3</f>
        <v>24579913.124999996</v>
      </c>
      <c r="E215" s="75">
        <f>IF('Data Components'!K213&gt;0,'Data Components'!H213+('Data Components'!K213+'Data Components'!L213),0)</f>
        <v>25513762.729687002</v>
      </c>
      <c r="F215" s="75">
        <f t="shared" si="6"/>
        <v>26982255.210151412</v>
      </c>
      <c r="G215" s="82" t="str">
        <f t="shared" si="7"/>
        <v>F</v>
      </c>
      <c r="Q215" s="70"/>
      <c r="R215" s="71"/>
      <c r="S215" s="71"/>
      <c r="T215" s="72"/>
      <c r="U215" s="71"/>
      <c r="V215" s="73"/>
      <c r="W215" s="74" t="e">
        <f>(#REF!*('Data Components'!D215-'Data Components'!E215-'Data Components'!F215-'Data Components'!G215-'Data Components'!#REF!))</f>
        <v>#REF!</v>
      </c>
      <c r="X215" s="71">
        <v>3571468</v>
      </c>
    </row>
    <row r="216" spans="1:24" x14ac:dyDescent="0.25">
      <c r="A216" s="32" t="s">
        <v>194</v>
      </c>
      <c r="B216" s="33" t="s">
        <v>429</v>
      </c>
      <c r="C216" s="75">
        <f>('Data Components'!C214*1.1)-('Data Components'!F214*$E$1)</f>
        <v>10717177.275000002</v>
      </c>
      <c r="D216" s="75">
        <f>('Data Components'!D214-('Data Components'!E214+'Data Components'!F214+'Data Components'!G214))*'Data Components'!$E$3</f>
        <v>10503421.829999998</v>
      </c>
      <c r="E216" s="75">
        <f>IF('Data Components'!K214&gt;0,'Data Components'!H214+('Data Components'!K214+'Data Components'!L214),0)</f>
        <v>0</v>
      </c>
      <c r="F216" s="75">
        <f t="shared" si="6"/>
        <v>10717177.275000002</v>
      </c>
      <c r="G216" s="82" t="str">
        <f t="shared" si="7"/>
        <v>F</v>
      </c>
      <c r="Q216" s="70"/>
      <c r="R216" s="71"/>
      <c r="S216" s="71"/>
      <c r="T216" s="72"/>
      <c r="U216" s="71"/>
      <c r="V216" s="73"/>
      <c r="W216" s="74" t="e">
        <f>(#REF!*('Data Components'!D216-'Data Components'!E216-'Data Components'!F216-'Data Components'!G216-'Data Components'!#REF!))</f>
        <v>#REF!</v>
      </c>
      <c r="X216" s="71">
        <v>1636359</v>
      </c>
    </row>
    <row r="217" spans="1:24" x14ac:dyDescent="0.25">
      <c r="A217" s="32" t="s">
        <v>195</v>
      </c>
      <c r="B217" s="33" t="s">
        <v>430</v>
      </c>
      <c r="C217" s="75">
        <f>('Data Components'!C215*1.1)-('Data Components'!F215*$E$1)</f>
        <v>8255308.2674738998</v>
      </c>
      <c r="D217" s="75">
        <f>('Data Components'!D215-('Data Components'!E215+'Data Components'!F215+'Data Components'!G215))*'Data Components'!$E$3</f>
        <v>10471913.069999998</v>
      </c>
      <c r="E217" s="75">
        <f>IF('Data Components'!K215&gt;0,'Data Components'!H215+('Data Components'!K215+'Data Components'!L215),0)</f>
        <v>0</v>
      </c>
      <c r="F217" s="75">
        <f t="shared" si="6"/>
        <v>10471913.069999998</v>
      </c>
      <c r="G217" s="82" t="str">
        <f t="shared" si="7"/>
        <v>B</v>
      </c>
      <c r="Q217" s="70"/>
      <c r="R217" s="71"/>
      <c r="S217" s="71"/>
      <c r="T217" s="72"/>
      <c r="U217" s="71"/>
      <c r="V217" s="73"/>
      <c r="W217" s="74" t="e">
        <f>(#REF!*('Data Components'!D217-'Data Components'!E217-'Data Components'!F217-'Data Components'!G217-'Data Components'!#REF!))</f>
        <v>#REF!</v>
      </c>
      <c r="X217" s="71">
        <v>1281564</v>
      </c>
    </row>
    <row r="218" spans="1:24" x14ac:dyDescent="0.25">
      <c r="A218" s="32" t="s">
        <v>196</v>
      </c>
      <c r="B218" s="33" t="s">
        <v>431</v>
      </c>
      <c r="C218" s="75">
        <f>('Data Components'!C216*1.1)-('Data Components'!F216*$E$1)</f>
        <v>4447883.5475148009</v>
      </c>
      <c r="D218" s="75">
        <f>('Data Components'!D216-('Data Components'!E216+'Data Components'!F216+'Data Components'!G216))*'Data Components'!$E$3</f>
        <v>4809629.5049999999</v>
      </c>
      <c r="E218" s="75">
        <f>IF('Data Components'!K216&gt;0,'Data Components'!H216+('Data Components'!K216+'Data Components'!L216),0)</f>
        <v>0</v>
      </c>
      <c r="F218" s="75">
        <f t="shared" si="6"/>
        <v>4809629.5049999999</v>
      </c>
      <c r="G218" s="82" t="str">
        <f t="shared" si="7"/>
        <v>B</v>
      </c>
      <c r="Q218" s="70"/>
      <c r="R218" s="71"/>
      <c r="S218" s="71"/>
      <c r="T218" s="72"/>
      <c r="U218" s="71"/>
      <c r="V218" s="73"/>
      <c r="W218" s="74" t="e">
        <f>(#REF!*('Data Components'!D218-'Data Components'!E218-'Data Components'!F218-'Data Components'!G218-'Data Components'!#REF!))</f>
        <v>#REF!</v>
      </c>
      <c r="X218" s="71">
        <v>0</v>
      </c>
    </row>
    <row r="219" spans="1:24" x14ac:dyDescent="0.25">
      <c r="A219" s="32" t="s">
        <v>197</v>
      </c>
      <c r="B219" s="33" t="s">
        <v>432</v>
      </c>
      <c r="C219" s="75">
        <f>('Data Components'!C217*1.1)-('Data Components'!F217*$E$1)</f>
        <v>9076012.2073600013</v>
      </c>
      <c r="D219" s="75">
        <f>('Data Components'!D217-('Data Components'!E217+'Data Components'!F217+'Data Components'!G217))*'Data Components'!$E$3</f>
        <v>9456362.5799999982</v>
      </c>
      <c r="E219" s="75">
        <f>IF('Data Components'!K217&gt;0,'Data Components'!H217+('Data Components'!K217+'Data Components'!L217),0)</f>
        <v>0</v>
      </c>
      <c r="F219" s="75">
        <f t="shared" si="6"/>
        <v>9456362.5799999982</v>
      </c>
      <c r="G219" s="82" t="str">
        <f t="shared" si="7"/>
        <v>B</v>
      </c>
      <c r="Q219" s="70"/>
      <c r="R219" s="71"/>
      <c r="S219" s="71"/>
      <c r="T219" s="72"/>
      <c r="U219" s="71"/>
      <c r="V219" s="73"/>
      <c r="W219" s="74" t="e">
        <f>(#REF!*('Data Components'!D219-'Data Components'!E219-'Data Components'!F219-'Data Components'!G219-'Data Components'!#REF!))</f>
        <v>#REF!</v>
      </c>
      <c r="X219" s="71">
        <v>0</v>
      </c>
    </row>
    <row r="220" spans="1:24" x14ac:dyDescent="0.25">
      <c r="A220" s="32" t="s">
        <v>198</v>
      </c>
      <c r="B220" s="33" t="s">
        <v>433</v>
      </c>
      <c r="C220" s="75">
        <f>('Data Components'!C218*1.1)-('Data Components'!F218*$E$1)</f>
        <v>2586163.7511656</v>
      </c>
      <c r="D220" s="75">
        <f>('Data Components'!D218-('Data Components'!E218+'Data Components'!F218+'Data Components'!G218))*'Data Components'!$E$3</f>
        <v>2748479.0249999999</v>
      </c>
      <c r="E220" s="75">
        <f>IF('Data Components'!K218&gt;0,'Data Components'!H218+('Data Components'!K218+'Data Components'!L218),0)</f>
        <v>0</v>
      </c>
      <c r="F220" s="75">
        <f t="shared" si="6"/>
        <v>2748479.0249999999</v>
      </c>
      <c r="G220" s="82" t="str">
        <f t="shared" si="7"/>
        <v>B</v>
      </c>
      <c r="Q220" s="70"/>
      <c r="R220" s="71"/>
      <c r="S220" s="71"/>
      <c r="T220" s="72"/>
      <c r="U220" s="71"/>
      <c r="V220" s="73"/>
      <c r="W220" s="74" t="e">
        <f>(#REF!*('Data Components'!D220-'Data Components'!E220-'Data Components'!F220-'Data Components'!G220-'Data Components'!#REF!))</f>
        <v>#REF!</v>
      </c>
      <c r="X220" s="71">
        <v>1314523</v>
      </c>
    </row>
    <row r="221" spans="1:24" x14ac:dyDescent="0.25">
      <c r="A221" s="32" t="s">
        <v>199</v>
      </c>
      <c r="B221" s="33" t="s">
        <v>434</v>
      </c>
      <c r="C221" s="75">
        <f>('Data Components'!C219*1.1)-('Data Components'!F219*$E$1)</f>
        <v>2374673.7801457006</v>
      </c>
      <c r="D221" s="75">
        <f>('Data Components'!D219-('Data Components'!E219+'Data Components'!F219+'Data Components'!G219))*'Data Components'!$E$3</f>
        <v>2627181.5549999997</v>
      </c>
      <c r="E221" s="75">
        <f>IF('Data Components'!K219&gt;0,'Data Components'!H219+('Data Components'!K219+'Data Components'!L219),0)</f>
        <v>0</v>
      </c>
      <c r="F221" s="75">
        <f t="shared" si="6"/>
        <v>2627181.5549999997</v>
      </c>
      <c r="G221" s="82" t="str">
        <f t="shared" si="7"/>
        <v>B</v>
      </c>
      <c r="Q221" s="70"/>
      <c r="R221" s="71"/>
      <c r="S221" s="71"/>
      <c r="T221" s="72"/>
      <c r="U221" s="71"/>
      <c r="V221" s="73"/>
      <c r="W221" s="74" t="e">
        <f>(#REF!*('Data Components'!D221-'Data Components'!E221-'Data Components'!F221-'Data Components'!G221-'Data Components'!#REF!))</f>
        <v>#REF!</v>
      </c>
      <c r="X221" s="71">
        <v>1368229</v>
      </c>
    </row>
    <row r="222" spans="1:24" x14ac:dyDescent="0.25">
      <c r="A222" s="32" t="s">
        <v>200</v>
      </c>
      <c r="B222" s="33" t="s">
        <v>435</v>
      </c>
      <c r="C222" s="75">
        <f>('Data Components'!C220*1.1)-('Data Components'!F220*$E$1)</f>
        <v>2674794.2214323999</v>
      </c>
      <c r="D222" s="75">
        <f>('Data Components'!D220-('Data Components'!E220+'Data Components'!F220+'Data Components'!G220))*'Data Components'!$E$3</f>
        <v>2315962.1999999997</v>
      </c>
      <c r="E222" s="75">
        <f>IF('Data Components'!K220&gt;0,'Data Components'!H220+('Data Components'!K220+'Data Components'!L220),0)</f>
        <v>0</v>
      </c>
      <c r="F222" s="75">
        <f t="shared" si="6"/>
        <v>2674794.2214323999</v>
      </c>
      <c r="G222" s="82" t="str">
        <f t="shared" si="7"/>
        <v>F</v>
      </c>
      <c r="Q222" s="70"/>
      <c r="R222" s="71"/>
      <c r="S222" s="71"/>
      <c r="T222" s="72"/>
      <c r="U222" s="71"/>
      <c r="V222" s="73"/>
      <c r="W222" s="74" t="e">
        <f>(#REF!*('Data Components'!D222-'Data Components'!E222-'Data Components'!F222-'Data Components'!G222-'Data Components'!#REF!))</f>
        <v>#REF!</v>
      </c>
      <c r="X222" s="71">
        <v>4326008</v>
      </c>
    </row>
    <row r="223" spans="1:24" x14ac:dyDescent="0.25">
      <c r="A223" s="32" t="s">
        <v>201</v>
      </c>
      <c r="B223" s="33" t="s">
        <v>436</v>
      </c>
      <c r="C223" s="75">
        <f>('Data Components'!C221*1.1)-('Data Components'!F221*$E$1)</f>
        <v>4411417.1360337008</v>
      </c>
      <c r="D223" s="75">
        <f>('Data Components'!D221-('Data Components'!E221+'Data Components'!F221+'Data Components'!G221))*'Data Components'!$E$3</f>
        <v>4766613.4949999992</v>
      </c>
      <c r="E223" s="75">
        <f>IF('Data Components'!K221&gt;0,'Data Components'!H221+('Data Components'!K221+'Data Components'!L221),0)</f>
        <v>0</v>
      </c>
      <c r="F223" s="75">
        <f t="shared" si="6"/>
        <v>4766613.4949999992</v>
      </c>
      <c r="G223" s="82" t="str">
        <f t="shared" si="7"/>
        <v>B</v>
      </c>
      <c r="Q223" s="70"/>
      <c r="R223" s="71"/>
      <c r="S223" s="71"/>
      <c r="T223" s="72"/>
      <c r="U223" s="71"/>
      <c r="V223" s="73"/>
      <c r="W223" s="74" t="e">
        <f>(#REF!*('Data Components'!D223-'Data Components'!E223-'Data Components'!F223-'Data Components'!G223-'Data Components'!#REF!))</f>
        <v>#REF!</v>
      </c>
      <c r="X223" s="71">
        <v>1151277</v>
      </c>
    </row>
    <row r="224" spans="1:24" x14ac:dyDescent="0.25">
      <c r="A224" s="32" t="s">
        <v>202</v>
      </c>
      <c r="B224" s="33" t="s">
        <v>437</v>
      </c>
      <c r="C224" s="75">
        <f>('Data Components'!C222*1.1)-('Data Components'!F222*$E$1)</f>
        <v>16995156.395</v>
      </c>
      <c r="D224" s="75">
        <f>('Data Components'!D222-('Data Components'!E222+'Data Components'!F222+'Data Components'!G222))*'Data Components'!$E$3</f>
        <v>19481924.999999996</v>
      </c>
      <c r="E224" s="75">
        <f>IF('Data Components'!K222&gt;0,'Data Components'!H222+('Data Components'!K222+'Data Components'!L222),0)</f>
        <v>0</v>
      </c>
      <c r="F224" s="75">
        <f t="shared" si="6"/>
        <v>19481924.999999996</v>
      </c>
      <c r="G224" s="82" t="str">
        <f t="shared" si="7"/>
        <v>B</v>
      </c>
      <c r="Q224" s="70"/>
      <c r="R224" s="71"/>
      <c r="S224" s="71"/>
      <c r="T224" s="72"/>
      <c r="U224" s="71"/>
      <c r="V224" s="73"/>
      <c r="W224" s="74" t="e">
        <f>(#REF!*('Data Components'!D224-'Data Components'!E224-'Data Components'!F224-'Data Components'!G224-'Data Components'!#REF!))</f>
        <v>#REF!</v>
      </c>
      <c r="X224" s="71">
        <v>8059226</v>
      </c>
    </row>
    <row r="225" spans="1:24" x14ac:dyDescent="0.25">
      <c r="A225" s="32" t="s">
        <v>203</v>
      </c>
      <c r="B225" s="33" t="s">
        <v>438</v>
      </c>
      <c r="C225" s="75">
        <f>('Data Components'!C223*1.1)-('Data Components'!F223*$E$1)</f>
        <v>6568595.8399713002</v>
      </c>
      <c r="D225" s="75">
        <f>('Data Components'!D223-('Data Components'!E223+'Data Components'!F223+'Data Components'!G223))*'Data Components'!$E$3</f>
        <v>7051775.459999999</v>
      </c>
      <c r="E225" s="75">
        <f>IF('Data Components'!K223&gt;0,'Data Components'!H223+('Data Components'!K223+'Data Components'!L223),0)</f>
        <v>0</v>
      </c>
      <c r="F225" s="75">
        <f t="shared" si="6"/>
        <v>7051775.459999999</v>
      </c>
      <c r="G225" s="82" t="str">
        <f t="shared" si="7"/>
        <v>B</v>
      </c>
      <c r="Q225" s="70"/>
      <c r="R225" s="71"/>
      <c r="S225" s="71"/>
      <c r="T225" s="72"/>
      <c r="U225" s="71"/>
      <c r="V225" s="73"/>
      <c r="W225" s="74" t="e">
        <f>(#REF!*('Data Components'!D225-'Data Components'!E225-'Data Components'!F225-'Data Components'!G225-'Data Components'!#REF!))</f>
        <v>#REF!</v>
      </c>
      <c r="X225" s="71">
        <v>1697021</v>
      </c>
    </row>
    <row r="226" spans="1:24" x14ac:dyDescent="0.25">
      <c r="A226" s="32" t="s">
        <v>204</v>
      </c>
      <c r="B226" s="33" t="s">
        <v>439</v>
      </c>
      <c r="C226" s="75">
        <f>('Data Components'!C224*1.1)-('Data Components'!F224*$E$1)</f>
        <v>25741586.278650541</v>
      </c>
      <c r="D226" s="75">
        <f>('Data Components'!D224-('Data Components'!E224+'Data Components'!F224+'Data Components'!G224))*'Data Components'!$E$3</f>
        <v>25599979.079999998</v>
      </c>
      <c r="E226" s="75">
        <f>IF('Data Components'!K224&gt;0,'Data Components'!H224+('Data Components'!K224+'Data Components'!L224),0)</f>
        <v>25778925.64928</v>
      </c>
      <c r="F226" s="75">
        <f t="shared" si="6"/>
        <v>25778925.64928</v>
      </c>
      <c r="G226" s="82" t="s">
        <v>523</v>
      </c>
      <c r="Q226" s="70"/>
      <c r="R226" s="71"/>
      <c r="S226" s="71"/>
      <c r="T226" s="72"/>
      <c r="U226" s="71"/>
      <c r="V226" s="73"/>
      <c r="W226" s="74" t="e">
        <f>(#REF!*('Data Components'!D226-'Data Components'!E226-'Data Components'!F226-'Data Components'!G226-'Data Components'!#REF!))</f>
        <v>#REF!</v>
      </c>
      <c r="X226" s="71">
        <v>4277818</v>
      </c>
    </row>
    <row r="227" spans="1:24" x14ac:dyDescent="0.25">
      <c r="A227" s="32" t="s">
        <v>205</v>
      </c>
      <c r="B227" s="33" t="s">
        <v>440</v>
      </c>
      <c r="C227" s="75">
        <f>('Data Components'!C225*1.1)-('Data Components'!F225*$E$1)</f>
        <v>7014868.3544438016</v>
      </c>
      <c r="D227" s="75">
        <f>('Data Components'!D225-('Data Components'!E225+'Data Components'!F225+'Data Components'!G225))*'Data Components'!$E$3</f>
        <v>8088028.9499999993</v>
      </c>
      <c r="E227" s="75">
        <f>IF('Data Components'!K225&gt;0,'Data Components'!H225+('Data Components'!K225+'Data Components'!L225),0)</f>
        <v>0</v>
      </c>
      <c r="F227" s="75">
        <f t="shared" si="6"/>
        <v>8088028.9499999993</v>
      </c>
      <c r="G227" s="82" t="str">
        <f t="shared" si="7"/>
        <v>B</v>
      </c>
      <c r="Q227" s="70"/>
      <c r="R227" s="71"/>
      <c r="S227" s="71"/>
      <c r="T227" s="72"/>
      <c r="U227" s="71"/>
      <c r="V227" s="73"/>
      <c r="W227" s="74" t="e">
        <f>(#REF!*('Data Components'!D227-'Data Components'!E227-'Data Components'!F227-'Data Components'!G227-'Data Components'!#REF!))</f>
        <v>#REF!</v>
      </c>
      <c r="X227" s="71">
        <v>87467</v>
      </c>
    </row>
    <row r="228" spans="1:24" x14ac:dyDescent="0.25">
      <c r="A228" s="32" t="s">
        <v>206</v>
      </c>
      <c r="B228" s="33" t="s">
        <v>441</v>
      </c>
      <c r="C228" s="75">
        <f>('Data Components'!C226*1.1)-('Data Components'!F226*$E$1)</f>
        <v>11749132.565536652</v>
      </c>
      <c r="D228" s="75">
        <f>('Data Components'!D226-('Data Components'!E226+'Data Components'!F226+'Data Components'!G226))*'Data Components'!$E$3</f>
        <v>14353137.644999998</v>
      </c>
      <c r="E228" s="75">
        <f>IF('Data Components'!K226&gt;0,'Data Components'!H226+('Data Components'!K226+'Data Components'!L226),0)</f>
        <v>0</v>
      </c>
      <c r="F228" s="75">
        <f t="shared" si="6"/>
        <v>14353137.644999998</v>
      </c>
      <c r="G228" s="82" t="str">
        <f t="shared" si="7"/>
        <v>B</v>
      </c>
      <c r="Q228" s="70"/>
      <c r="R228" s="71"/>
      <c r="S228" s="71"/>
      <c r="T228" s="72"/>
      <c r="U228" s="71"/>
      <c r="V228" s="73"/>
      <c r="W228" s="74" t="e">
        <f>(#REF!*('Data Components'!D228-'Data Components'!E228-'Data Components'!F228-'Data Components'!G228-'Data Components'!#REF!))</f>
        <v>#REF!</v>
      </c>
      <c r="X228" s="71">
        <v>1635677</v>
      </c>
    </row>
    <row r="229" spans="1:24" x14ac:dyDescent="0.25">
      <c r="A229" s="32" t="s">
        <v>207</v>
      </c>
      <c r="B229" s="33" t="s">
        <v>442</v>
      </c>
      <c r="C229" s="75">
        <f>('Data Components'!C227*1.1)-('Data Components'!F227*$E$1)</f>
        <v>3910254.3789999997</v>
      </c>
      <c r="D229" s="75">
        <f>('Data Components'!D227-('Data Components'!E227+'Data Components'!F227+'Data Components'!G227))*'Data Components'!$E$3</f>
        <v>5406875.8799999999</v>
      </c>
      <c r="E229" s="75">
        <f>IF('Data Components'!K227&gt;0,'Data Components'!H227+('Data Components'!K227+'Data Components'!L227),0)</f>
        <v>0</v>
      </c>
      <c r="F229" s="75">
        <f t="shared" si="6"/>
        <v>5406875.8799999999</v>
      </c>
      <c r="G229" s="82" t="str">
        <f t="shared" si="7"/>
        <v>B</v>
      </c>
      <c r="Q229" s="70"/>
      <c r="R229" s="71"/>
      <c r="S229" s="71"/>
      <c r="T229" s="72"/>
      <c r="U229" s="71"/>
      <c r="V229" s="73"/>
      <c r="W229" s="74" t="e">
        <f>(#REF!*('Data Components'!D229-'Data Components'!E229-'Data Components'!F229-'Data Components'!G229-'Data Components'!#REF!))</f>
        <v>#REF!</v>
      </c>
      <c r="X229" s="71">
        <v>5968793</v>
      </c>
    </row>
    <row r="230" spans="1:24" x14ac:dyDescent="0.25">
      <c r="A230" s="32" t="s">
        <v>208</v>
      </c>
      <c r="B230" s="33" t="s">
        <v>443</v>
      </c>
      <c r="C230" s="75">
        <f>('Data Components'!C228*1.1)-('Data Components'!F228*$E$1)</f>
        <v>2090081.0070000002</v>
      </c>
      <c r="D230" s="75">
        <f>('Data Components'!D228-('Data Components'!E228+'Data Components'!F228+'Data Components'!G228))*'Data Components'!$E$3</f>
        <v>1856206.8599999999</v>
      </c>
      <c r="E230" s="75">
        <f>IF('Data Components'!K228&gt;0,'Data Components'!H228+('Data Components'!K228+'Data Components'!L228),0)</f>
        <v>0</v>
      </c>
      <c r="F230" s="75">
        <f t="shared" si="6"/>
        <v>2090081.0070000002</v>
      </c>
      <c r="G230" s="82" t="str">
        <f t="shared" si="7"/>
        <v>F</v>
      </c>
      <c r="Q230" s="70"/>
      <c r="R230" s="71"/>
      <c r="S230" s="71"/>
      <c r="T230" s="72"/>
      <c r="U230" s="71"/>
      <c r="V230" s="73"/>
      <c r="W230" s="74" t="e">
        <f>(#REF!*('Data Components'!D230-'Data Components'!E230-'Data Components'!F230-'Data Components'!G230-'Data Components'!#REF!))</f>
        <v>#REF!</v>
      </c>
      <c r="X230" s="71">
        <v>1028569</v>
      </c>
    </row>
    <row r="231" spans="1:24" x14ac:dyDescent="0.25">
      <c r="A231" s="32" t="s">
        <v>444</v>
      </c>
      <c r="B231" s="33" t="s">
        <v>483</v>
      </c>
      <c r="C231" s="75">
        <f>('Data Components'!C229*1.1)-('Data Components'!F229*$E$1)</f>
        <v>7594814.5669999998</v>
      </c>
      <c r="D231" s="75">
        <f>('Data Components'!D229-('Data Components'!E229+'Data Components'!F229+'Data Components'!G229))*'Data Components'!$E$3</f>
        <v>8127858.1049999995</v>
      </c>
      <c r="E231" s="75">
        <f>IF('Data Components'!K229&gt;0,'Data Components'!H229+('Data Components'!K229+'Data Components'!L229),0)</f>
        <v>0</v>
      </c>
      <c r="F231" s="75">
        <f t="shared" si="6"/>
        <v>8127858.1049999995</v>
      </c>
      <c r="G231" s="82" t="str">
        <f t="shared" si="7"/>
        <v>B</v>
      </c>
      <c r="Q231" s="70"/>
      <c r="R231" s="71"/>
      <c r="S231" s="71"/>
      <c r="T231" s="72"/>
      <c r="U231" s="71"/>
      <c r="V231" s="73"/>
      <c r="W231" s="74" t="e">
        <f>(#REF!*('Data Components'!D231-'Data Components'!E231-'Data Components'!F231-'Data Components'!G231-'Data Components'!#REF!))</f>
        <v>#REF!</v>
      </c>
      <c r="X231" s="71">
        <v>28811</v>
      </c>
    </row>
    <row r="232" spans="1:24" x14ac:dyDescent="0.25">
      <c r="A232" s="32" t="s">
        <v>209</v>
      </c>
      <c r="B232" s="33" t="s">
        <v>445</v>
      </c>
      <c r="C232" s="75">
        <f>('Data Components'!C230*1.1)-('Data Components'!F230*$E$1)</f>
        <v>3424509.8839290002</v>
      </c>
      <c r="D232" s="75">
        <f>('Data Components'!D230-('Data Components'!E230+'Data Components'!F230+'Data Components'!G230))*'Data Components'!$E$3</f>
        <v>4918346.3849999998</v>
      </c>
      <c r="E232" s="75">
        <f>IF('Data Components'!K230&gt;0,'Data Components'!H230+('Data Components'!K230+'Data Components'!L230),0)</f>
        <v>0</v>
      </c>
      <c r="F232" s="75">
        <f t="shared" si="6"/>
        <v>4918346.3849999998</v>
      </c>
      <c r="G232" s="111" t="str">
        <f t="shared" si="7"/>
        <v>B</v>
      </c>
      <c r="Q232" s="70"/>
      <c r="R232" s="71"/>
      <c r="S232" s="71"/>
      <c r="T232" s="72"/>
      <c r="U232" s="71"/>
      <c r="V232" s="73"/>
      <c r="W232" s="74" t="e">
        <f>(#REF!*('Data Components'!D232-'Data Components'!E232-'Data Components'!F232-'Data Components'!G232-'Data Components'!#REF!))</f>
        <v>#REF!</v>
      </c>
      <c r="X232" s="71">
        <v>789872</v>
      </c>
    </row>
    <row r="233" spans="1:24" x14ac:dyDescent="0.25">
      <c r="A233" s="32" t="s">
        <v>210</v>
      </c>
      <c r="B233" s="33" t="s">
        <v>446</v>
      </c>
      <c r="C233" s="75">
        <f>('Data Components'!C231*1.1)-('Data Components'!F231*$E$1)</f>
        <v>2055797.4099457003</v>
      </c>
      <c r="D233" s="75">
        <f>('Data Components'!D231-('Data Components'!E231+'Data Components'!F231+'Data Components'!G231))*'Data Components'!$E$3</f>
        <v>2183611.7399999998</v>
      </c>
      <c r="E233" s="75">
        <f>IF('Data Components'!K231&gt;0,'Data Components'!H231+('Data Components'!K231+'Data Components'!L231),0)</f>
        <v>0</v>
      </c>
      <c r="F233" s="75">
        <f t="shared" si="6"/>
        <v>2183611.7399999998</v>
      </c>
      <c r="G233" s="82" t="str">
        <f t="shared" si="7"/>
        <v>B</v>
      </c>
      <c r="Q233" s="70"/>
      <c r="R233" s="71"/>
      <c r="S233" s="71"/>
      <c r="T233" s="72"/>
      <c r="U233" s="71"/>
      <c r="V233" s="73"/>
      <c r="W233" s="74" t="e">
        <f>(#REF!*('Data Components'!D233-'Data Components'!E233-'Data Components'!F233-'Data Components'!G233-'Data Components'!#REF!))</f>
        <v>#REF!</v>
      </c>
      <c r="X233" s="71">
        <v>1369657</v>
      </c>
    </row>
    <row r="234" spans="1:24" x14ac:dyDescent="0.25">
      <c r="A234" s="32" t="s">
        <v>211</v>
      </c>
      <c r="B234" s="33" t="s">
        <v>484</v>
      </c>
      <c r="C234" s="75">
        <f>('Data Components'!C232*1.1)-('Data Components'!F232*$E$1)</f>
        <v>1600857.7673096003</v>
      </c>
      <c r="D234" s="75">
        <f>('Data Components'!D232-('Data Components'!E232+'Data Components'!F232+'Data Components'!G232))*'Data Components'!$E$3</f>
        <v>2345609.6999999997</v>
      </c>
      <c r="E234" s="75">
        <f>IF('Data Components'!K232&gt;0,'Data Components'!H232+('Data Components'!K232+'Data Components'!L232),0)</f>
        <v>0</v>
      </c>
      <c r="F234" s="75">
        <f t="shared" si="6"/>
        <v>2345609.6999999997</v>
      </c>
      <c r="G234" s="82" t="str">
        <f t="shared" si="7"/>
        <v>B</v>
      </c>
      <c r="Q234" s="70"/>
      <c r="R234" s="71"/>
      <c r="S234" s="71"/>
      <c r="T234" s="72"/>
      <c r="U234" s="71"/>
      <c r="V234" s="73"/>
      <c r="W234" s="74" t="e">
        <f>(#REF!*('Data Components'!D234-'Data Components'!E234-'Data Components'!F234-'Data Components'!G234-'Data Components'!#REF!))</f>
        <v>#REF!</v>
      </c>
      <c r="X234" s="71">
        <v>109</v>
      </c>
    </row>
    <row r="235" spans="1:24" x14ac:dyDescent="0.25">
      <c r="A235" s="32" t="s">
        <v>212</v>
      </c>
      <c r="B235" s="33" t="s">
        <v>447</v>
      </c>
      <c r="C235" s="75">
        <f>('Data Components'!C233*1.1)-('Data Components'!F233*$E$1)</f>
        <v>4422624.6120000007</v>
      </c>
      <c r="D235" s="75">
        <f>('Data Components'!D233-('Data Components'!E233+'Data Components'!F233+'Data Components'!G233))*'Data Components'!$E$3</f>
        <v>5013409.334999999</v>
      </c>
      <c r="E235" s="75">
        <f>IF('Data Components'!K233&gt;0,'Data Components'!H233+('Data Components'!K233+'Data Components'!L233),0)</f>
        <v>0</v>
      </c>
      <c r="F235" s="75">
        <f t="shared" si="6"/>
        <v>5013409.334999999</v>
      </c>
      <c r="G235" s="111" t="str">
        <f t="shared" si="7"/>
        <v>B</v>
      </c>
      <c r="Q235" s="70"/>
      <c r="R235" s="71"/>
      <c r="S235" s="71"/>
      <c r="T235" s="72"/>
      <c r="U235" s="71"/>
      <c r="V235" s="73"/>
      <c r="W235" s="74" t="e">
        <f>(#REF!*('Data Components'!D235-'Data Components'!E235-'Data Components'!F235-'Data Components'!G235-'Data Components'!#REF!))</f>
        <v>#REF!</v>
      </c>
      <c r="X235" s="71">
        <v>549407</v>
      </c>
    </row>
    <row r="236" spans="1:24" x14ac:dyDescent="0.25">
      <c r="A236" s="32" t="s">
        <v>213</v>
      </c>
      <c r="B236" s="33" t="s">
        <v>448</v>
      </c>
      <c r="C236" s="75">
        <f>('Data Components'!C234*1.1)-('Data Components'!F234*$E$1)</f>
        <v>2773950.2200854998</v>
      </c>
      <c r="D236" s="75">
        <f>('Data Components'!D234-('Data Components'!E234+'Data Components'!F234+'Data Components'!G234))*'Data Components'!$E$3</f>
        <v>3161366.1899999995</v>
      </c>
      <c r="E236" s="75">
        <f>IF('Data Components'!K234&gt;0,'Data Components'!H234+('Data Components'!K234+'Data Components'!L234),0)</f>
        <v>0</v>
      </c>
      <c r="F236" s="75">
        <f t="shared" si="6"/>
        <v>3161366.1899999995</v>
      </c>
      <c r="G236" s="82" t="str">
        <f t="shared" si="7"/>
        <v>B</v>
      </c>
      <c r="Q236" s="70"/>
      <c r="R236" s="71"/>
      <c r="S236" s="71"/>
      <c r="T236" s="72"/>
      <c r="U236" s="71"/>
      <c r="V236" s="73"/>
      <c r="W236" s="74" t="e">
        <f>(#REF!*('Data Components'!D236-'Data Components'!E236-'Data Components'!F236-'Data Components'!G236-'Data Components'!#REF!))</f>
        <v>#REF!</v>
      </c>
      <c r="X236" s="71">
        <v>23795</v>
      </c>
    </row>
    <row r="237" spans="1:24" x14ac:dyDescent="0.25">
      <c r="A237" s="32" t="s">
        <v>241</v>
      </c>
      <c r="B237" s="33" t="s">
        <v>449</v>
      </c>
      <c r="C237" s="75">
        <f>('Data Components'!C235*1.1)-('Data Components'!F235*$E$1)</f>
        <v>4119943.5142818005</v>
      </c>
      <c r="D237" s="75">
        <f>('Data Components'!D235-('Data Components'!E235+'Data Components'!F235+'Data Components'!G235))*'Data Components'!$E$3</f>
        <v>5399523.2999999998</v>
      </c>
      <c r="E237" s="75">
        <f>IF('Data Components'!K235&gt;0,'Data Components'!H235+('Data Components'!K235+'Data Components'!L235),0)</f>
        <v>0</v>
      </c>
      <c r="F237" s="75">
        <f t="shared" si="6"/>
        <v>5399523.2999999998</v>
      </c>
      <c r="G237" s="82" t="str">
        <f t="shared" si="7"/>
        <v>B</v>
      </c>
      <c r="Q237" s="70"/>
      <c r="R237" s="71"/>
      <c r="S237" s="71"/>
      <c r="T237" s="72"/>
      <c r="U237" s="71"/>
      <c r="V237" s="73"/>
      <c r="W237" s="74" t="e">
        <f>(#REF!*('Data Components'!D237-'Data Components'!E237-'Data Components'!F237-'Data Components'!G237-'Data Components'!#REF!))</f>
        <v>#REF!</v>
      </c>
      <c r="X237" s="71">
        <v>1098415</v>
      </c>
    </row>
    <row r="238" spans="1:24" x14ac:dyDescent="0.25">
      <c r="A238" s="32" t="s">
        <v>214</v>
      </c>
      <c r="B238" s="33" t="s">
        <v>450</v>
      </c>
      <c r="C238" s="75">
        <f>('Data Components'!C236*1.1)-('Data Components'!F236*$E$1)</f>
        <v>2409652.5109999999</v>
      </c>
      <c r="D238" s="75">
        <f>('Data Components'!D236-('Data Components'!E236+'Data Components'!F236+'Data Components'!G236))*'Data Components'!$E$3</f>
        <v>3188862.9899999998</v>
      </c>
      <c r="E238" s="75">
        <f>IF('Data Components'!K236&gt;0,'Data Components'!H236+('Data Components'!K236+'Data Components'!L236),0)</f>
        <v>0</v>
      </c>
      <c r="F238" s="75">
        <f t="shared" si="6"/>
        <v>3188862.9899999998</v>
      </c>
      <c r="G238" s="82" t="str">
        <f t="shared" si="7"/>
        <v>B</v>
      </c>
      <c r="Q238" s="70"/>
      <c r="R238" s="71"/>
      <c r="S238" s="71"/>
      <c r="T238" s="72"/>
      <c r="U238" s="71"/>
      <c r="V238" s="73"/>
      <c r="W238" s="74" t="e">
        <f>(#REF!*('Data Components'!D238-'Data Components'!E238-'Data Components'!F238-'Data Components'!G238-'Data Components'!#REF!))</f>
        <v>#REF!</v>
      </c>
      <c r="X238" s="71">
        <v>599175</v>
      </c>
    </row>
    <row r="239" spans="1:24" x14ac:dyDescent="0.25">
      <c r="A239" s="32" t="s">
        <v>215</v>
      </c>
      <c r="B239" s="33" t="s">
        <v>485</v>
      </c>
      <c r="C239" s="75">
        <f>('Data Components'!C237*1.1)-('Data Components'!F237*$E$1)</f>
        <v>1818974.6480622003</v>
      </c>
      <c r="D239" s="75">
        <f>('Data Components'!D237-('Data Components'!E237+'Data Components'!F237+'Data Components'!G237))*'Data Components'!$E$3</f>
        <v>3200472.7499999995</v>
      </c>
      <c r="E239" s="75">
        <f>IF('Data Components'!K237&gt;0,'Data Components'!H237+('Data Components'!K237+'Data Components'!L237),0)</f>
        <v>0</v>
      </c>
      <c r="F239" s="75">
        <f t="shared" si="6"/>
        <v>3200472.7499999995</v>
      </c>
      <c r="G239" s="82" t="str">
        <f t="shared" si="7"/>
        <v>B</v>
      </c>
      <c r="Q239" s="70"/>
      <c r="R239" s="71"/>
      <c r="S239" s="71"/>
      <c r="T239" s="72"/>
      <c r="U239" s="71"/>
      <c r="V239" s="73"/>
      <c r="W239" s="74" t="e">
        <f>(#REF!*('Data Components'!D239-'Data Components'!E239-'Data Components'!F239-'Data Components'!G239-'Data Components'!#REF!))</f>
        <v>#REF!</v>
      </c>
      <c r="X239" s="71">
        <v>24577</v>
      </c>
    </row>
    <row r="240" spans="1:24" x14ac:dyDescent="0.25">
      <c r="A240" s="32" t="s">
        <v>216</v>
      </c>
      <c r="B240" s="33" t="s">
        <v>451</v>
      </c>
      <c r="C240" s="75">
        <f>('Data Components'!C238*1.1)-('Data Components'!F238*$E$1)</f>
        <v>3683453.7924400005</v>
      </c>
      <c r="D240" s="75">
        <f>('Data Components'!D238-('Data Components'!E238+'Data Components'!F238+'Data Components'!G238))*'Data Components'!$E$3</f>
        <v>4332241.4399999995</v>
      </c>
      <c r="E240" s="75">
        <f>IF('Data Components'!K238&gt;0,'Data Components'!H238+('Data Components'!K238+'Data Components'!L238),0)</f>
        <v>0</v>
      </c>
      <c r="F240" s="75">
        <f t="shared" si="6"/>
        <v>4332241.4399999995</v>
      </c>
      <c r="G240" s="82" t="str">
        <f t="shared" si="7"/>
        <v>B</v>
      </c>
      <c r="Q240" s="70"/>
      <c r="R240" s="71"/>
      <c r="S240" s="71"/>
      <c r="T240" s="72"/>
      <c r="U240" s="71"/>
      <c r="V240" s="73"/>
      <c r="W240" s="74" t="e">
        <f>(#REF!*('Data Components'!D240-'Data Components'!E240-'Data Components'!F240-'Data Components'!G240-'Data Components'!#REF!))</f>
        <v>#REF!</v>
      </c>
      <c r="X240" s="71">
        <v>873</v>
      </c>
    </row>
    <row r="241" spans="1:24" x14ac:dyDescent="0.25">
      <c r="A241" s="32" t="s">
        <v>217</v>
      </c>
      <c r="B241" s="33" t="s">
        <v>452</v>
      </c>
      <c r="C241" s="75">
        <f>('Data Components'!C239*1.1)-('Data Components'!F239*$E$1)</f>
        <v>3123661.5910298005</v>
      </c>
      <c r="D241" s="75">
        <f>('Data Components'!D239-('Data Components'!E239+'Data Components'!F239+'Data Components'!G239))*'Data Components'!$E$3</f>
        <v>3736470.4049999998</v>
      </c>
      <c r="E241" s="75">
        <f>IF('Data Components'!K239&gt;0,'Data Components'!H239+('Data Components'!K239+'Data Components'!L239),0)</f>
        <v>0</v>
      </c>
      <c r="F241" s="75">
        <f t="shared" si="6"/>
        <v>3736470.4049999998</v>
      </c>
      <c r="G241" s="82" t="str">
        <f t="shared" si="7"/>
        <v>B</v>
      </c>
      <c r="Q241" s="70"/>
      <c r="R241" s="71"/>
      <c r="S241" s="71"/>
      <c r="T241" s="72"/>
      <c r="U241" s="71"/>
      <c r="V241" s="73"/>
      <c r="W241" s="74" t="e">
        <f>(#REF!*('Data Components'!D241-'Data Components'!E241-'Data Components'!F241-'Data Components'!G241-'Data Components'!#REF!))</f>
        <v>#REF!</v>
      </c>
      <c r="X241" s="71">
        <v>0</v>
      </c>
    </row>
    <row r="242" spans="1:24" x14ac:dyDescent="0.25">
      <c r="A242" s="32" t="s">
        <v>218</v>
      </c>
      <c r="B242" s="33" t="s">
        <v>453</v>
      </c>
      <c r="C242" s="75">
        <f>('Data Components'!C240*1.1)-('Data Components'!F240*$E$1)</f>
        <v>4234388.7962603001</v>
      </c>
      <c r="D242" s="75">
        <f>('Data Components'!D240-('Data Components'!E240+'Data Components'!F240+'Data Components'!G240))*'Data Components'!$E$3</f>
        <v>4732348.0199999996</v>
      </c>
      <c r="E242" s="75">
        <f>IF('Data Components'!K240&gt;0,'Data Components'!H240+('Data Components'!K240+'Data Components'!L240),0)</f>
        <v>0</v>
      </c>
      <c r="F242" s="75">
        <f t="shared" si="6"/>
        <v>4732348.0199999996</v>
      </c>
      <c r="G242" s="82" t="str">
        <f t="shared" si="7"/>
        <v>B</v>
      </c>
      <c r="Q242" s="70"/>
      <c r="R242" s="71"/>
      <c r="S242" s="71"/>
      <c r="T242" s="72"/>
      <c r="U242" s="71"/>
      <c r="V242" s="73"/>
      <c r="W242" s="74" t="e">
        <f>(#REF!*('Data Components'!D242-'Data Components'!E242-'Data Components'!F242-'Data Components'!G242-'Data Components'!#REF!))</f>
        <v>#REF!</v>
      </c>
      <c r="X242" s="71">
        <v>2039732</v>
      </c>
    </row>
    <row r="243" spans="1:24" x14ac:dyDescent="0.25">
      <c r="A243" s="32" t="s">
        <v>219</v>
      </c>
      <c r="B243" s="33" t="s">
        <v>454</v>
      </c>
      <c r="C243" s="75">
        <f>('Data Components'!C241*1.1)-('Data Components'!F241*$E$1)</f>
        <v>4581637.4675692003</v>
      </c>
      <c r="D243" s="75">
        <f>('Data Components'!D241-('Data Components'!E241+'Data Components'!F241+'Data Components'!G241))*'Data Components'!$E$3</f>
        <v>5691529.0649999995</v>
      </c>
      <c r="E243" s="75">
        <f>IF('Data Components'!K241&gt;0,'Data Components'!H241+('Data Components'!K241+'Data Components'!L241),0)</f>
        <v>0</v>
      </c>
      <c r="F243" s="75">
        <f t="shared" si="6"/>
        <v>5691529.0649999995</v>
      </c>
      <c r="G243" s="82" t="str">
        <f t="shared" si="7"/>
        <v>B</v>
      </c>
      <c r="Q243" s="70"/>
      <c r="R243" s="71"/>
      <c r="S243" s="71"/>
      <c r="T243" s="72"/>
      <c r="U243" s="71"/>
      <c r="V243" s="73"/>
      <c r="W243" s="74" t="e">
        <f>(#REF!*('Data Components'!D243-'Data Components'!E243-'Data Components'!F243-'Data Components'!G243-'Data Components'!#REF!))</f>
        <v>#REF!</v>
      </c>
      <c r="X243" s="71">
        <v>204858</v>
      </c>
    </row>
    <row r="244" spans="1:24" x14ac:dyDescent="0.25">
      <c r="A244" s="32" t="s">
        <v>220</v>
      </c>
      <c r="B244" s="33" t="s">
        <v>455</v>
      </c>
      <c r="C244" s="75">
        <f>('Data Components'!C242*1.1)-('Data Components'!F242*$E$1)</f>
        <v>6023312.0180000011</v>
      </c>
      <c r="D244" s="75">
        <f>('Data Components'!D242-('Data Components'!E242+'Data Components'!F242+'Data Components'!G242))*'Data Components'!$E$3</f>
        <v>6013013.4899999993</v>
      </c>
      <c r="E244" s="75">
        <f>IF('Data Components'!K242&gt;0,'Data Components'!H242+('Data Components'!K242+'Data Components'!L242),0)</f>
        <v>0</v>
      </c>
      <c r="F244" s="75">
        <f t="shared" si="6"/>
        <v>6023312.0180000011</v>
      </c>
      <c r="G244" s="82" t="str">
        <f t="shared" si="7"/>
        <v>F</v>
      </c>
      <c r="Q244" s="70"/>
      <c r="R244" s="71"/>
      <c r="S244" s="71"/>
      <c r="T244" s="72"/>
      <c r="U244" s="71"/>
      <c r="V244" s="73"/>
      <c r="W244" s="74" t="e">
        <f>(#REF!*('Data Components'!D244-'Data Components'!E244-'Data Components'!F244-'Data Components'!G244-'Data Components'!#REF!))</f>
        <v>#REF!</v>
      </c>
      <c r="X244" s="71">
        <v>6282464</v>
      </c>
    </row>
    <row r="245" spans="1:24" x14ac:dyDescent="0.25">
      <c r="A245" s="32" t="s">
        <v>221</v>
      </c>
      <c r="B245" s="33" t="s">
        <v>456</v>
      </c>
      <c r="C245" s="75">
        <f>('Data Components'!C243*1.1)-('Data Components'!F243*$E$1)</f>
        <v>2077067.8450800001</v>
      </c>
      <c r="D245" s="75">
        <f>('Data Components'!D243-('Data Components'!E243+'Data Components'!F243+'Data Components'!G243))*'Data Components'!$E$3</f>
        <v>2094027.0449999997</v>
      </c>
      <c r="E245" s="75">
        <f>IF('Data Components'!K243&gt;0,'Data Components'!H243+('Data Components'!K243+'Data Components'!L243),0)</f>
        <v>0</v>
      </c>
      <c r="F245" s="75">
        <f t="shared" si="6"/>
        <v>2094027.0449999997</v>
      </c>
      <c r="G245" s="82" t="str">
        <f t="shared" si="7"/>
        <v>B</v>
      </c>
      <c r="Q245" s="70"/>
      <c r="R245" s="71"/>
      <c r="S245" s="71"/>
      <c r="T245" s="72"/>
      <c r="U245" s="71"/>
      <c r="V245" s="73"/>
      <c r="W245" s="74" t="e">
        <f>(#REF!*('Data Components'!D245-'Data Components'!E245-'Data Components'!F245-'Data Components'!G245-'Data Components'!#REF!))</f>
        <v>#REF!</v>
      </c>
      <c r="X245" s="71">
        <v>0</v>
      </c>
    </row>
    <row r="246" spans="1:24" x14ac:dyDescent="0.25">
      <c r="A246" s="32" t="s">
        <v>222</v>
      </c>
      <c r="B246" s="33" t="s">
        <v>457</v>
      </c>
      <c r="C246" s="75">
        <f>('Data Components'!C244*1.1)-('Data Components'!F244*$E$1)</f>
        <v>17871207.842</v>
      </c>
      <c r="D246" s="75">
        <f>('Data Components'!D244-('Data Components'!E244+'Data Components'!F244+'Data Components'!G244))*'Data Components'!$E$3</f>
        <v>19932343.889999997</v>
      </c>
      <c r="E246" s="75">
        <f>IF('Data Components'!K244&gt;0,'Data Components'!H244+('Data Components'!K244+'Data Components'!L244),0)</f>
        <v>0</v>
      </c>
      <c r="F246" s="75">
        <f t="shared" si="6"/>
        <v>19932343.889999997</v>
      </c>
      <c r="G246" s="82" t="str">
        <f t="shared" si="7"/>
        <v>B</v>
      </c>
      <c r="Q246" s="70"/>
      <c r="R246" s="71"/>
      <c r="S246" s="71"/>
      <c r="T246" s="72"/>
      <c r="U246" s="71"/>
      <c r="V246" s="73"/>
      <c r="W246" s="74" t="e">
        <f>(#REF!*('Data Components'!D246-'Data Components'!E246-'Data Components'!F246-'Data Components'!G246-'Data Components'!#REF!))</f>
        <v>#REF!</v>
      </c>
      <c r="X246" s="71">
        <v>265307</v>
      </c>
    </row>
    <row r="247" spans="1:24" x14ac:dyDescent="0.25">
      <c r="A247" s="32" t="s">
        <v>223</v>
      </c>
      <c r="B247" s="33" t="s">
        <v>458</v>
      </c>
      <c r="C247" s="75">
        <f>('Data Components'!C245*1.1)-('Data Components'!F245*$E$1)</f>
        <v>5471369.8879600009</v>
      </c>
      <c r="D247" s="75">
        <f>('Data Components'!D245-('Data Components'!E245+'Data Components'!F245+'Data Components'!G245))*'Data Components'!$E$3</f>
        <v>5826905.5799999991</v>
      </c>
      <c r="E247" s="75">
        <f>IF('Data Components'!K245&gt;0,'Data Components'!H245+('Data Components'!K245+'Data Components'!L245),0)</f>
        <v>0</v>
      </c>
      <c r="F247" s="75">
        <f t="shared" si="6"/>
        <v>5826905.5799999991</v>
      </c>
      <c r="G247" s="82" t="str">
        <f t="shared" si="7"/>
        <v>B</v>
      </c>
      <c r="Q247" s="70"/>
      <c r="R247" s="71"/>
      <c r="S247" s="71"/>
      <c r="T247" s="72"/>
      <c r="U247" s="71"/>
      <c r="V247" s="73"/>
      <c r="W247" s="74" t="e">
        <f>(#REF!*('Data Components'!D247-'Data Components'!E247-'Data Components'!F247-'Data Components'!G247-'Data Components'!#REF!))</f>
        <v>#REF!</v>
      </c>
      <c r="X247" s="71">
        <v>2708220</v>
      </c>
    </row>
    <row r="248" spans="1:24" x14ac:dyDescent="0.25">
      <c r="A248" s="32" t="s">
        <v>224</v>
      </c>
      <c r="B248" s="33" t="s">
        <v>459</v>
      </c>
      <c r="C248" s="75">
        <f>('Data Components'!C246*1.1)-('Data Components'!F246*$E$1)</f>
        <v>5595033.6197067015</v>
      </c>
      <c r="D248" s="75">
        <f>('Data Components'!D246-('Data Components'!E246+'Data Components'!F246+'Data Components'!G246))*'Data Components'!$E$3</f>
        <v>6540788.2349999994</v>
      </c>
      <c r="E248" s="75">
        <f>IF('Data Components'!K246&gt;0,'Data Components'!H246+('Data Components'!K246+'Data Components'!L246),0)</f>
        <v>0</v>
      </c>
      <c r="F248" s="75">
        <f t="shared" si="6"/>
        <v>6540788.2349999994</v>
      </c>
      <c r="G248" s="82" t="str">
        <f t="shared" si="7"/>
        <v>B</v>
      </c>
      <c r="Q248" s="70"/>
      <c r="R248" s="71"/>
      <c r="S248" s="71"/>
      <c r="T248" s="72"/>
      <c r="U248" s="71"/>
      <c r="V248" s="73"/>
      <c r="W248" s="74" t="e">
        <f>(#REF!*('Data Components'!D248-'Data Components'!E248-'Data Components'!F248-'Data Components'!G248-'Data Components'!#REF!))</f>
        <v>#REF!</v>
      </c>
      <c r="X248" s="71">
        <v>1031425</v>
      </c>
    </row>
    <row r="249" spans="1:24" x14ac:dyDescent="0.25">
      <c r="A249" s="32" t="s">
        <v>225</v>
      </c>
      <c r="B249" s="33" t="s">
        <v>460</v>
      </c>
      <c r="C249" s="75">
        <f>('Data Components'!C247*1.1)-('Data Components'!F247*$E$1)</f>
        <v>8549891.9922269005</v>
      </c>
      <c r="D249" s="75">
        <f>('Data Components'!D247-('Data Components'!E247+'Data Components'!F247+'Data Components'!G247))*'Data Components'!$E$3</f>
        <v>9117763.004999999</v>
      </c>
      <c r="E249" s="75">
        <f>IF('Data Components'!K247&gt;0,'Data Components'!H247+('Data Components'!K247+'Data Components'!L247),0)</f>
        <v>0</v>
      </c>
      <c r="F249" s="75">
        <f t="shared" si="6"/>
        <v>9117763.004999999</v>
      </c>
      <c r="G249" s="111" t="str">
        <f t="shared" si="7"/>
        <v>B</v>
      </c>
      <c r="Q249" s="70"/>
      <c r="R249" s="71"/>
      <c r="S249" s="71"/>
      <c r="T249" s="72"/>
      <c r="U249" s="71"/>
      <c r="V249" s="73"/>
      <c r="W249" s="74" t="e">
        <f>(#REF!*('Data Components'!D249-'Data Components'!E249-'Data Components'!F249-'Data Components'!G249-'Data Components'!#REF!))</f>
        <v>#REF!</v>
      </c>
      <c r="X249" s="71">
        <v>155510</v>
      </c>
    </row>
    <row r="250" spans="1:24" x14ac:dyDescent="0.25">
      <c r="A250" s="32" t="s">
        <v>226</v>
      </c>
      <c r="B250" s="33" t="s">
        <v>461</v>
      </c>
      <c r="C250" s="75">
        <f>('Data Components'!C248*1.1)-('Data Components'!F248*$E$1)</f>
        <v>4403876.8448741008</v>
      </c>
      <c r="D250" s="75">
        <f>('Data Components'!D248-('Data Components'!E248+'Data Components'!F248+'Data Components'!G248))*'Data Components'!$E$3</f>
        <v>5124259.8299999991</v>
      </c>
      <c r="E250" s="75">
        <f>IF('Data Components'!K248&gt;0,'Data Components'!H248+('Data Components'!K248+'Data Components'!L248),0)</f>
        <v>0</v>
      </c>
      <c r="F250" s="75">
        <f t="shared" si="6"/>
        <v>5124259.8299999991</v>
      </c>
      <c r="G250" s="111" t="str">
        <f t="shared" si="7"/>
        <v>B</v>
      </c>
      <c r="Q250" s="70"/>
      <c r="R250" s="71"/>
      <c r="S250" s="71"/>
      <c r="T250" s="72"/>
      <c r="U250" s="71"/>
      <c r="V250" s="73"/>
      <c r="W250" s="74" t="e">
        <f>(#REF!*('Data Components'!D250-'Data Components'!E250-'Data Components'!F250-'Data Components'!G250-'Data Components'!#REF!))</f>
        <v>#REF!</v>
      </c>
      <c r="X250" s="71">
        <v>729314</v>
      </c>
    </row>
    <row r="251" spans="1:24" x14ac:dyDescent="0.25">
      <c r="A251" s="32" t="s">
        <v>227</v>
      </c>
      <c r="B251" s="33" t="s">
        <v>462</v>
      </c>
      <c r="C251" s="75">
        <f>('Data Components'!C249*1.1)-('Data Components'!F249*$E$1)</f>
        <v>2417584.449</v>
      </c>
      <c r="D251" s="75">
        <f>('Data Components'!D249-('Data Components'!E249+'Data Components'!F249+'Data Components'!G249))*'Data Components'!$E$3</f>
        <v>2843877.6449999996</v>
      </c>
      <c r="E251" s="75">
        <f>IF('Data Components'!K249&gt;0,'Data Components'!H249+('Data Components'!K249+'Data Components'!L249),0)</f>
        <v>0</v>
      </c>
      <c r="F251" s="75">
        <f t="shared" si="6"/>
        <v>2843877.6449999996</v>
      </c>
      <c r="G251" s="82" t="str">
        <f t="shared" si="7"/>
        <v>B</v>
      </c>
      <c r="Q251" s="70"/>
      <c r="R251" s="71"/>
      <c r="S251" s="71"/>
      <c r="T251" s="72"/>
      <c r="U251" s="71"/>
      <c r="V251" s="73"/>
      <c r="W251" s="74" t="e">
        <f>(#REF!*('Data Components'!D251-'Data Components'!E251-'Data Components'!F251-'Data Components'!G251-'Data Components'!#REF!))</f>
        <v>#REF!</v>
      </c>
      <c r="X251" s="71">
        <v>2268345</v>
      </c>
    </row>
    <row r="252" spans="1:24" x14ac:dyDescent="0.25">
      <c r="A252" s="32" t="s">
        <v>228</v>
      </c>
      <c r="B252" s="33" t="s">
        <v>463</v>
      </c>
      <c r="C252" s="75">
        <f>('Data Components'!C250*1.1)-('Data Components'!F250*$E$1)</f>
        <v>2840880.8206261005</v>
      </c>
      <c r="D252" s="75">
        <f>('Data Components'!D250-('Data Components'!E250+'Data Components'!F250+'Data Components'!G250))*'Data Components'!$E$3</f>
        <v>3255914.5799999996</v>
      </c>
      <c r="E252" s="75">
        <f>IF('Data Components'!K250&gt;0,'Data Components'!H250+('Data Components'!K250+'Data Components'!L250),0)</f>
        <v>0</v>
      </c>
      <c r="F252" s="75">
        <f t="shared" si="6"/>
        <v>3255914.5799999996</v>
      </c>
      <c r="G252" s="82" t="str">
        <f t="shared" si="7"/>
        <v>B</v>
      </c>
      <c r="Q252" s="70"/>
      <c r="R252" s="71"/>
      <c r="S252" s="71"/>
      <c r="T252" s="72"/>
      <c r="U252" s="71"/>
      <c r="V252" s="73"/>
      <c r="W252" s="74" t="e">
        <f>(#REF!*('Data Components'!D252-'Data Components'!E252-'Data Components'!F252-'Data Components'!G252-'Data Components'!#REF!))</f>
        <v>#REF!</v>
      </c>
      <c r="X252" s="71">
        <v>218813</v>
      </c>
    </row>
    <row r="253" spans="1:24" x14ac:dyDescent="0.25">
      <c r="A253" s="32" t="s">
        <v>229</v>
      </c>
      <c r="B253" s="33" t="s">
        <v>464</v>
      </c>
      <c r="C253" s="75">
        <f>('Data Components'!C251*1.1)-('Data Components'!F251*$E$1)</f>
        <v>3815394.6890000002</v>
      </c>
      <c r="D253" s="75">
        <f>('Data Components'!D251-('Data Components'!E251+'Data Components'!F251+'Data Components'!G251))*'Data Components'!$E$3</f>
        <v>4364894.8949999996</v>
      </c>
      <c r="E253" s="75">
        <f>IF('Data Components'!K251&gt;0,'Data Components'!H251+('Data Components'!K251+'Data Components'!L251),0)</f>
        <v>0</v>
      </c>
      <c r="F253" s="75">
        <f t="shared" si="6"/>
        <v>4364894.8949999996</v>
      </c>
      <c r="G253" s="111" t="str">
        <f t="shared" si="7"/>
        <v>B</v>
      </c>
      <c r="Q253" s="70"/>
      <c r="R253" s="71"/>
      <c r="S253" s="71"/>
      <c r="T253" s="72"/>
      <c r="U253" s="71"/>
      <c r="V253" s="73"/>
      <c r="W253" s="74" t="e">
        <f>(#REF!*('Data Components'!D253-'Data Components'!E253-'Data Components'!F253-'Data Components'!G253-'Data Components'!#REF!))</f>
        <v>#REF!</v>
      </c>
      <c r="X253" s="71">
        <v>2331649</v>
      </c>
    </row>
    <row r="254" spans="1:24" x14ac:dyDescent="0.25">
      <c r="A254" s="32" t="s">
        <v>230</v>
      </c>
      <c r="B254" s="33" t="s">
        <v>465</v>
      </c>
      <c r="C254" s="75">
        <f>('Data Components'!C252*1.1)-('Data Components'!F252*$E$1)</f>
        <v>1892739.8811958001</v>
      </c>
      <c r="D254" s="75">
        <f>('Data Components'!D252-('Data Components'!E252+'Data Components'!F252+'Data Components'!G252))*'Data Components'!$E$3</f>
        <v>2358552.09</v>
      </c>
      <c r="E254" s="75">
        <f>IF('Data Components'!K252&gt;0,'Data Components'!H252+('Data Components'!K252+'Data Components'!L252),0)</f>
        <v>0</v>
      </c>
      <c r="F254" s="75">
        <f t="shared" si="6"/>
        <v>2358552.09</v>
      </c>
      <c r="G254" s="82" t="str">
        <f t="shared" si="7"/>
        <v>B</v>
      </c>
      <c r="Q254" s="70"/>
      <c r="R254" s="71"/>
      <c r="S254" s="71"/>
      <c r="T254" s="72"/>
      <c r="U254" s="71"/>
      <c r="V254" s="73"/>
      <c r="W254" s="74" t="e">
        <f>(#REF!*('Data Components'!D254-'Data Components'!E254-'Data Components'!F254-'Data Components'!G254-'Data Components'!#REF!))</f>
        <v>#REF!</v>
      </c>
      <c r="X254" s="71">
        <v>1141606</v>
      </c>
    </row>
    <row r="255" spans="1:24" x14ac:dyDescent="0.25">
      <c r="A255" s="32" t="s">
        <v>231</v>
      </c>
      <c r="B255" s="33" t="s">
        <v>466</v>
      </c>
      <c r="C255" s="75">
        <f>('Data Components'!C253*1.1)-('Data Components'!F253*$E$1)</f>
        <v>10887234.087872591</v>
      </c>
      <c r="D255" s="75">
        <f>('Data Components'!D253-('Data Components'!E253+'Data Components'!F253+'Data Components'!G253))*'Data Components'!$E$3</f>
        <v>10648890.555</v>
      </c>
      <c r="E255" s="75">
        <f>IF('Data Components'!K253&gt;0,'Data Components'!H253+('Data Components'!K253+'Data Components'!L253),0)</f>
        <v>0</v>
      </c>
      <c r="F255" s="75">
        <f t="shared" si="6"/>
        <v>10887234.087872591</v>
      </c>
      <c r="G255" s="82" t="str">
        <f t="shared" si="7"/>
        <v>F</v>
      </c>
      <c r="Q255" s="70"/>
      <c r="R255" s="71"/>
      <c r="S255" s="71"/>
      <c r="T255" s="72"/>
      <c r="U255" s="71"/>
      <c r="V255" s="73"/>
      <c r="W255" s="74" t="e">
        <f>(#REF!*('Data Components'!D255-'Data Components'!E255-'Data Components'!F255-'Data Components'!G255-'Data Components'!#REF!))</f>
        <v>#REF!</v>
      </c>
      <c r="X255" s="71">
        <v>1556645</v>
      </c>
    </row>
    <row r="256" spans="1:24" x14ac:dyDescent="0.25">
      <c r="A256" s="32" t="s">
        <v>232</v>
      </c>
      <c r="B256" s="33" t="s">
        <v>467</v>
      </c>
      <c r="C256" s="75">
        <f>('Data Components'!C254*1.1)-('Data Components'!F254*$E$1)</f>
        <v>2824543.6467610002</v>
      </c>
      <c r="D256" s="75">
        <f>('Data Components'!D254-('Data Components'!E254+'Data Components'!F254+'Data Components'!G254))*'Data Components'!$E$3</f>
        <v>3577839.1949999998</v>
      </c>
      <c r="E256" s="75">
        <f>IF('Data Components'!K254&gt;0,'Data Components'!H254+('Data Components'!K254+'Data Components'!L254),0)</f>
        <v>0</v>
      </c>
      <c r="F256" s="75">
        <f t="shared" si="6"/>
        <v>3577839.1949999998</v>
      </c>
      <c r="G256" s="82" t="str">
        <f t="shared" si="7"/>
        <v>B</v>
      </c>
    </row>
    <row r="257" spans="1:7" x14ac:dyDescent="0.25">
      <c r="A257" s="32" t="s">
        <v>233</v>
      </c>
      <c r="B257" s="33" t="s">
        <v>468</v>
      </c>
      <c r="C257" s="75">
        <f>('Data Components'!C255*1.1)-('Data Components'!F255*$E$1)</f>
        <v>3198318.2781410003</v>
      </c>
      <c r="D257" s="75">
        <f>('Data Components'!D255-('Data Components'!E255+'Data Components'!F255+'Data Components'!G255))*'Data Components'!$E$3</f>
        <v>4450826.4149999991</v>
      </c>
      <c r="E257" s="75">
        <f>IF('Data Components'!K255&gt;0,'Data Components'!H255+('Data Components'!K255+'Data Components'!L255),0)</f>
        <v>0</v>
      </c>
      <c r="F257" s="75">
        <f t="shared" si="6"/>
        <v>4450826.4149999991</v>
      </c>
      <c r="G257" s="82" t="str">
        <f t="shared" si="7"/>
        <v>B</v>
      </c>
    </row>
    <row r="258" spans="1:7" x14ac:dyDescent="0.25">
      <c r="A258" s="34"/>
      <c r="B258" s="34"/>
      <c r="C258" s="34"/>
      <c r="D258" s="34"/>
      <c r="E258" s="34"/>
      <c r="F258" s="34"/>
    </row>
    <row r="259" spans="1:7" x14ac:dyDescent="0.25">
      <c r="A259" s="34"/>
      <c r="B259" s="34"/>
      <c r="C259" s="34"/>
      <c r="D259" s="34"/>
      <c r="E259" s="34"/>
      <c r="F259" s="34"/>
    </row>
    <row r="260" spans="1:7" x14ac:dyDescent="0.25">
      <c r="A260" s="34"/>
      <c r="B260" s="34"/>
      <c r="C260" s="34"/>
      <c r="D260" s="34"/>
      <c r="E260" s="34"/>
      <c r="F260" s="34"/>
    </row>
    <row r="261" spans="1:7" x14ac:dyDescent="0.25">
      <c r="A261" s="34"/>
      <c r="B261" s="34"/>
      <c r="C261" s="34"/>
      <c r="D261" s="34"/>
      <c r="E261" s="34"/>
      <c r="F261" s="34"/>
    </row>
    <row r="262" spans="1:7" x14ac:dyDescent="0.25">
      <c r="A262" s="34"/>
      <c r="B262" s="34"/>
      <c r="C262" s="34"/>
      <c r="D262" s="34"/>
      <c r="E262" s="34"/>
      <c r="F262" s="34"/>
    </row>
    <row r="263" spans="1:7" x14ac:dyDescent="0.25">
      <c r="A263" s="34"/>
      <c r="B263" s="34"/>
      <c r="C263" s="34"/>
      <c r="D263" s="34"/>
      <c r="E263" s="34"/>
      <c r="F263" s="34"/>
    </row>
    <row r="264" spans="1:7" x14ac:dyDescent="0.25">
      <c r="A264" s="34"/>
      <c r="B264" s="34"/>
      <c r="C264" s="34"/>
      <c r="D264" s="34"/>
      <c r="E264" s="34"/>
      <c r="F264" s="34"/>
    </row>
    <row r="265" spans="1:7" x14ac:dyDescent="0.25">
      <c r="A265" s="34"/>
      <c r="B265" s="34"/>
      <c r="C265" s="34"/>
      <c r="D265" s="34"/>
      <c r="E265" s="34"/>
      <c r="F265" s="34"/>
    </row>
    <row r="266" spans="1:7" x14ac:dyDescent="0.25">
      <c r="A266" s="34"/>
      <c r="B266" s="34"/>
      <c r="C266" s="34"/>
      <c r="D266" s="34"/>
      <c r="E266" s="34"/>
      <c r="F266" s="34"/>
    </row>
    <row r="267" spans="1:7" x14ac:dyDescent="0.25">
      <c r="A267" s="34"/>
      <c r="B267" s="34"/>
      <c r="C267" s="34"/>
      <c r="D267" s="34"/>
      <c r="E267" s="34"/>
      <c r="F267" s="34"/>
    </row>
    <row r="268" spans="1:7" x14ac:dyDescent="0.25">
      <c r="A268" s="34"/>
      <c r="B268" s="34"/>
      <c r="C268" s="34"/>
      <c r="D268" s="34"/>
      <c r="E268" s="34"/>
      <c r="F268" s="34"/>
    </row>
    <row r="269" spans="1:7" x14ac:dyDescent="0.25">
      <c r="A269" s="34"/>
      <c r="B269" s="34"/>
      <c r="C269" s="34"/>
      <c r="D269" s="34"/>
      <c r="E269" s="34"/>
      <c r="F269" s="34"/>
    </row>
    <row r="270" spans="1:7" x14ac:dyDescent="0.25">
      <c r="A270" s="34"/>
      <c r="B270" s="34"/>
      <c r="C270" s="34"/>
      <c r="D270" s="34"/>
      <c r="E270" s="34"/>
      <c r="F270" s="34"/>
    </row>
    <row r="271" spans="1:7" x14ac:dyDescent="0.25">
      <c r="A271" s="34"/>
      <c r="B271" s="34"/>
      <c r="C271" s="34"/>
      <c r="D271" s="34"/>
      <c r="E271" s="34"/>
      <c r="F271" s="34"/>
    </row>
    <row r="272" spans="1:7" x14ac:dyDescent="0.25">
      <c r="A272" s="34"/>
      <c r="B272" s="34"/>
      <c r="C272" s="34"/>
      <c r="D272" s="34"/>
      <c r="E272" s="34"/>
      <c r="F272" s="34"/>
    </row>
    <row r="273" spans="1:6" x14ac:dyDescent="0.25">
      <c r="A273" s="34"/>
      <c r="B273" s="34"/>
      <c r="C273" s="34"/>
      <c r="D273" s="34"/>
      <c r="E273" s="34"/>
      <c r="F273" s="34"/>
    </row>
    <row r="274" spans="1:6" x14ac:dyDescent="0.25">
      <c r="A274" s="34"/>
      <c r="B274" s="34"/>
      <c r="C274" s="34"/>
      <c r="D274" s="34"/>
      <c r="E274" s="34"/>
      <c r="F274" s="34"/>
    </row>
    <row r="275" spans="1:6" x14ac:dyDescent="0.25">
      <c r="A275" s="34"/>
      <c r="B275" s="34"/>
      <c r="C275" s="34"/>
      <c r="D275" s="34"/>
      <c r="E275" s="34"/>
      <c r="F275" s="34"/>
    </row>
    <row r="276" spans="1:6" x14ac:dyDescent="0.25">
      <c r="A276" s="34"/>
      <c r="B276" s="34"/>
      <c r="C276" s="34"/>
      <c r="D276" s="34"/>
      <c r="E276" s="34"/>
      <c r="F276" s="34"/>
    </row>
    <row r="277" spans="1:6" x14ac:dyDescent="0.25">
      <c r="A277" s="34"/>
      <c r="B277" s="34"/>
      <c r="C277" s="34"/>
      <c r="D277" s="34"/>
      <c r="E277" s="34"/>
      <c r="F277" s="34"/>
    </row>
    <row r="278" spans="1:6" x14ac:dyDescent="0.25">
      <c r="A278" s="34"/>
      <c r="B278" s="34"/>
      <c r="C278" s="34"/>
      <c r="D278" s="34"/>
      <c r="E278" s="34"/>
      <c r="F278" s="34"/>
    </row>
    <row r="279" spans="1:6" x14ac:dyDescent="0.25">
      <c r="A279" s="34"/>
      <c r="B279" s="34"/>
      <c r="C279" s="34"/>
      <c r="D279" s="34"/>
      <c r="E279" s="34"/>
      <c r="F279" s="34"/>
    </row>
    <row r="280" spans="1:6" x14ac:dyDescent="0.25">
      <c r="A280" s="34"/>
      <c r="B280" s="34"/>
      <c r="C280" s="34"/>
      <c r="D280" s="34"/>
      <c r="E280" s="34"/>
      <c r="F280" s="34"/>
    </row>
    <row r="281" spans="1:6" x14ac:dyDescent="0.25">
      <c r="A281" s="34"/>
      <c r="B281" s="34"/>
      <c r="C281" s="34"/>
      <c r="D281" s="34"/>
      <c r="E281" s="34"/>
      <c r="F281" s="34"/>
    </row>
    <row r="282" spans="1:6" x14ac:dyDescent="0.25">
      <c r="A282" s="34"/>
      <c r="B282" s="34"/>
      <c r="C282" s="34"/>
      <c r="D282" s="34"/>
      <c r="E282" s="34"/>
      <c r="F282" s="34"/>
    </row>
    <row r="283" spans="1:6" x14ac:dyDescent="0.25">
      <c r="A283" s="34"/>
      <c r="B283" s="34"/>
      <c r="C283" s="34"/>
      <c r="D283" s="34"/>
      <c r="E283" s="34"/>
      <c r="F283" s="34"/>
    </row>
    <row r="284" spans="1:6" x14ac:dyDescent="0.25">
      <c r="A284" s="34"/>
      <c r="B284" s="34"/>
      <c r="C284" s="34"/>
      <c r="D284" s="34"/>
      <c r="E284" s="34"/>
      <c r="F284" s="34"/>
    </row>
    <row r="285" spans="1:6" x14ac:dyDescent="0.25">
      <c r="A285" s="34"/>
      <c r="B285" s="34"/>
      <c r="C285" s="34"/>
      <c r="D285" s="34"/>
      <c r="E285" s="34"/>
      <c r="F285" s="34"/>
    </row>
    <row r="286" spans="1:6" x14ac:dyDescent="0.25">
      <c r="A286" s="34"/>
      <c r="B286" s="34"/>
      <c r="C286" s="34"/>
      <c r="D286" s="34"/>
      <c r="E286" s="34"/>
      <c r="F286" s="34"/>
    </row>
    <row r="287" spans="1:6" x14ac:dyDescent="0.25">
      <c r="A287" s="34"/>
      <c r="B287" s="34"/>
      <c r="C287" s="34"/>
      <c r="D287" s="34"/>
      <c r="E287" s="34"/>
      <c r="F287" s="34"/>
    </row>
    <row r="288" spans="1:6" x14ac:dyDescent="0.25">
      <c r="A288" s="34"/>
      <c r="B288" s="34"/>
      <c r="C288" s="34"/>
      <c r="D288" s="34"/>
      <c r="E288" s="34"/>
      <c r="F288" s="34"/>
    </row>
    <row r="289" spans="1:6" x14ac:dyDescent="0.25">
      <c r="A289" s="34"/>
      <c r="B289" s="34"/>
      <c r="C289" s="34"/>
      <c r="D289" s="34"/>
      <c r="E289" s="34"/>
      <c r="F289" s="34"/>
    </row>
    <row r="290" spans="1:6" x14ac:dyDescent="0.25">
      <c r="A290" s="34"/>
      <c r="B290" s="34"/>
      <c r="C290" s="34"/>
      <c r="D290" s="34"/>
      <c r="E290" s="34"/>
      <c r="F290" s="34"/>
    </row>
    <row r="291" spans="1:6" x14ac:dyDescent="0.25">
      <c r="A291" s="34"/>
      <c r="B291" s="34"/>
      <c r="C291" s="34"/>
      <c r="D291" s="34"/>
      <c r="E291" s="34"/>
      <c r="F291" s="34"/>
    </row>
    <row r="292" spans="1:6" x14ac:dyDescent="0.25">
      <c r="A292" s="34"/>
      <c r="B292" s="34"/>
      <c r="C292" s="34"/>
      <c r="D292" s="34"/>
      <c r="E292" s="34"/>
      <c r="F292" s="34"/>
    </row>
    <row r="293" spans="1:6" x14ac:dyDescent="0.25">
      <c r="A293" s="34"/>
      <c r="B293" s="34"/>
      <c r="C293" s="34"/>
      <c r="D293" s="34"/>
      <c r="E293" s="34"/>
      <c r="F293" s="34"/>
    </row>
    <row r="294" spans="1:6" x14ac:dyDescent="0.25">
      <c r="A294" s="34"/>
      <c r="B294" s="34"/>
      <c r="C294" s="34"/>
      <c r="D294" s="34"/>
      <c r="E294" s="34"/>
      <c r="F294" s="34"/>
    </row>
    <row r="295" spans="1:6" x14ac:dyDescent="0.25">
      <c r="A295" s="34"/>
      <c r="B295" s="34"/>
      <c r="C295" s="34"/>
      <c r="D295" s="34"/>
      <c r="E295" s="34"/>
      <c r="F295" s="34"/>
    </row>
    <row r="296" spans="1:6" x14ac:dyDescent="0.25">
      <c r="A296" s="34"/>
      <c r="B296" s="34"/>
      <c r="C296" s="34"/>
      <c r="D296" s="34"/>
      <c r="E296" s="34"/>
      <c r="F296" s="34"/>
    </row>
    <row r="297" spans="1:6" x14ac:dyDescent="0.25">
      <c r="A297" s="34"/>
      <c r="B297" s="34"/>
      <c r="C297" s="34"/>
      <c r="D297" s="34"/>
      <c r="E297" s="34"/>
      <c r="F297" s="34"/>
    </row>
    <row r="298" spans="1:6" x14ac:dyDescent="0.25">
      <c r="A298" s="34"/>
      <c r="B298" s="34"/>
      <c r="C298" s="34"/>
      <c r="D298" s="34"/>
      <c r="E298" s="34"/>
      <c r="F298" s="34"/>
    </row>
    <row r="299" spans="1:6" x14ac:dyDescent="0.25">
      <c r="A299" s="34"/>
      <c r="B299" s="34"/>
      <c r="C299" s="34"/>
      <c r="D299" s="34"/>
      <c r="E299" s="34"/>
      <c r="F299" s="34"/>
    </row>
    <row r="300" spans="1:6" x14ac:dyDescent="0.25">
      <c r="A300" s="34"/>
      <c r="B300" s="34"/>
      <c r="C300" s="34"/>
      <c r="D300" s="34"/>
      <c r="E300" s="34"/>
      <c r="F300" s="34"/>
    </row>
    <row r="301" spans="1:6" x14ac:dyDescent="0.25">
      <c r="A301" s="34"/>
      <c r="B301" s="34"/>
      <c r="C301" s="34"/>
      <c r="D301" s="34"/>
      <c r="E301" s="34"/>
      <c r="F301" s="34"/>
    </row>
    <row r="302" spans="1:6" x14ac:dyDescent="0.25">
      <c r="A302" s="34"/>
      <c r="B302" s="34"/>
      <c r="C302" s="34"/>
      <c r="D302" s="34"/>
      <c r="E302" s="34"/>
      <c r="F302" s="34"/>
    </row>
    <row r="303" spans="1:6" x14ac:dyDescent="0.25">
      <c r="A303" s="34"/>
      <c r="B303" s="34"/>
      <c r="C303" s="34"/>
      <c r="D303" s="34"/>
      <c r="E303" s="34"/>
      <c r="F303" s="34"/>
    </row>
    <row r="304" spans="1:6" x14ac:dyDescent="0.25">
      <c r="A304" s="34"/>
      <c r="B304" s="34"/>
      <c r="C304" s="34"/>
      <c r="D304" s="34"/>
      <c r="E304" s="34"/>
      <c r="F304" s="34"/>
    </row>
    <row r="305" spans="1:6" x14ac:dyDescent="0.25">
      <c r="A305" s="34"/>
      <c r="B305" s="34"/>
      <c r="C305" s="34"/>
      <c r="D305" s="34"/>
      <c r="E305" s="34"/>
      <c r="F305" s="34"/>
    </row>
    <row r="306" spans="1:6" x14ac:dyDescent="0.25">
      <c r="A306" s="34"/>
      <c r="B306" s="34"/>
      <c r="C306" s="34"/>
      <c r="D306" s="34"/>
      <c r="E306" s="34"/>
      <c r="F306" s="34"/>
    </row>
    <row r="307" spans="1:6" x14ac:dyDescent="0.25">
      <c r="A307" s="34"/>
      <c r="B307" s="34"/>
      <c r="C307" s="34"/>
      <c r="D307" s="34"/>
      <c r="E307" s="34"/>
      <c r="F307" s="34"/>
    </row>
    <row r="308" spans="1:6" x14ac:dyDescent="0.25">
      <c r="A308" s="34"/>
      <c r="B308" s="34"/>
      <c r="C308" s="34"/>
      <c r="D308" s="34"/>
      <c r="E308" s="34"/>
      <c r="F308" s="34"/>
    </row>
    <row r="309" spans="1:6" x14ac:dyDescent="0.25">
      <c r="A309" s="34"/>
      <c r="B309" s="34"/>
      <c r="C309" s="34"/>
      <c r="D309" s="34"/>
      <c r="E309" s="34"/>
      <c r="F309" s="34"/>
    </row>
    <row r="310" spans="1:6" x14ac:dyDescent="0.25">
      <c r="A310" s="34"/>
      <c r="B310" s="34"/>
      <c r="C310" s="34"/>
      <c r="D310" s="34"/>
      <c r="E310" s="34"/>
      <c r="F310" s="34"/>
    </row>
    <row r="311" spans="1:6" x14ac:dyDescent="0.25">
      <c r="A311" s="34"/>
      <c r="B311" s="34"/>
      <c r="C311" s="34"/>
      <c r="D311" s="34"/>
      <c r="E311" s="34"/>
      <c r="F311" s="34"/>
    </row>
    <row r="312" spans="1:6" x14ac:dyDescent="0.25">
      <c r="A312" s="34"/>
      <c r="B312" s="34"/>
      <c r="C312" s="34"/>
      <c r="D312" s="34"/>
      <c r="E312" s="34"/>
      <c r="F312" s="34"/>
    </row>
    <row r="313" spans="1:6" x14ac:dyDescent="0.25">
      <c r="A313" s="34"/>
      <c r="B313" s="34"/>
      <c r="C313" s="34"/>
      <c r="D313" s="34"/>
      <c r="E313" s="34"/>
      <c r="F313" s="34"/>
    </row>
    <row r="314" spans="1:6" x14ac:dyDescent="0.25">
      <c r="A314" s="34"/>
      <c r="B314" s="34"/>
      <c r="C314" s="34"/>
      <c r="D314" s="34"/>
      <c r="E314" s="34"/>
      <c r="F314" s="34"/>
    </row>
    <row r="315" spans="1:6" x14ac:dyDescent="0.25">
      <c r="A315" s="34"/>
      <c r="B315" s="34"/>
      <c r="C315" s="34"/>
      <c r="D315" s="34"/>
      <c r="E315" s="34"/>
      <c r="F315" s="34"/>
    </row>
    <row r="316" spans="1:6" x14ac:dyDescent="0.25">
      <c r="A316" s="34"/>
      <c r="B316" s="34"/>
      <c r="C316" s="34"/>
      <c r="D316" s="34"/>
      <c r="E316" s="34"/>
      <c r="F316" s="34"/>
    </row>
    <row r="317" spans="1:6" x14ac:dyDescent="0.25">
      <c r="A317" s="34"/>
      <c r="B317" s="34"/>
      <c r="C317" s="34"/>
      <c r="D317" s="34"/>
      <c r="E317" s="34"/>
      <c r="F317" s="34"/>
    </row>
    <row r="318" spans="1:6" x14ac:dyDescent="0.25">
      <c r="A318" s="34"/>
      <c r="B318" s="34"/>
      <c r="C318" s="34"/>
      <c r="D318" s="34"/>
      <c r="E318" s="34"/>
      <c r="F318" s="34"/>
    </row>
    <row r="319" spans="1:6" x14ac:dyDescent="0.25">
      <c r="A319" s="34"/>
      <c r="B319" s="34"/>
      <c r="C319" s="34"/>
      <c r="D319" s="34"/>
      <c r="E319" s="34"/>
      <c r="F319" s="34"/>
    </row>
    <row r="320" spans="1:6" x14ac:dyDescent="0.25">
      <c r="A320" s="34"/>
      <c r="B320" s="34"/>
      <c r="C320" s="34"/>
      <c r="D320" s="34"/>
      <c r="E320" s="34"/>
      <c r="F320" s="34"/>
    </row>
    <row r="321" spans="1:6" x14ac:dyDescent="0.25">
      <c r="A321" s="34"/>
      <c r="B321" s="34"/>
      <c r="C321" s="34"/>
      <c r="D321" s="34"/>
      <c r="E321" s="34"/>
      <c r="F321" s="34"/>
    </row>
    <row r="322" spans="1:6" x14ac:dyDescent="0.25">
      <c r="A322" s="34"/>
      <c r="B322" s="34"/>
      <c r="C322" s="34"/>
      <c r="D322" s="34"/>
      <c r="E322" s="34"/>
      <c r="F322" s="34"/>
    </row>
    <row r="323" spans="1:6" x14ac:dyDescent="0.25">
      <c r="A323" s="34"/>
      <c r="B323" s="34"/>
      <c r="C323" s="34"/>
      <c r="D323" s="34"/>
      <c r="E323" s="34"/>
      <c r="F323" s="34"/>
    </row>
    <row r="324" spans="1:6" x14ac:dyDescent="0.25">
      <c r="A324" s="34"/>
      <c r="B324" s="34"/>
      <c r="C324" s="34"/>
      <c r="D324" s="34"/>
      <c r="E324" s="34"/>
      <c r="F324" s="34"/>
    </row>
    <row r="325" spans="1:6" x14ac:dyDescent="0.25">
      <c r="A325" s="34"/>
      <c r="B325" s="34"/>
      <c r="C325" s="34"/>
      <c r="D325" s="34"/>
      <c r="E325" s="34"/>
      <c r="F325" s="34"/>
    </row>
    <row r="326" spans="1:6" x14ac:dyDescent="0.25">
      <c r="A326" s="34"/>
      <c r="B326" s="34"/>
      <c r="C326" s="34"/>
      <c r="D326" s="34"/>
      <c r="E326" s="34"/>
      <c r="F326" s="34"/>
    </row>
    <row r="327" spans="1:6" x14ac:dyDescent="0.25">
      <c r="A327" s="34"/>
      <c r="B327" s="34"/>
      <c r="C327" s="34"/>
      <c r="D327" s="34"/>
      <c r="E327" s="34"/>
      <c r="F327" s="34"/>
    </row>
    <row r="328" spans="1:6" x14ac:dyDescent="0.25">
      <c r="A328" s="34"/>
      <c r="B328" s="34"/>
      <c r="C328" s="34"/>
      <c r="D328" s="34"/>
      <c r="E328" s="34"/>
      <c r="F328" s="34"/>
    </row>
    <row r="329" spans="1:6" x14ac:dyDescent="0.25">
      <c r="A329" s="34"/>
      <c r="B329" s="34"/>
      <c r="C329" s="34"/>
      <c r="D329" s="34"/>
      <c r="E329" s="34"/>
      <c r="F329" s="34"/>
    </row>
    <row r="330" spans="1:6" x14ac:dyDescent="0.25">
      <c r="A330" s="34"/>
      <c r="B330" s="34"/>
      <c r="C330" s="34"/>
      <c r="D330" s="34"/>
      <c r="E330" s="34"/>
      <c r="F330" s="34"/>
    </row>
    <row r="331" spans="1:6" x14ac:dyDescent="0.25">
      <c r="A331" s="34"/>
      <c r="B331" s="34"/>
      <c r="C331" s="34"/>
      <c r="D331" s="34"/>
      <c r="E331" s="34"/>
      <c r="F331" s="34"/>
    </row>
    <row r="332" spans="1:6" x14ac:dyDescent="0.25">
      <c r="A332" s="34"/>
      <c r="B332" s="34"/>
      <c r="C332" s="34"/>
      <c r="D332" s="34"/>
      <c r="E332" s="34"/>
      <c r="F332" s="34"/>
    </row>
    <row r="333" spans="1:6" x14ac:dyDescent="0.25">
      <c r="A333" s="34"/>
      <c r="B333" s="34"/>
      <c r="C333" s="34"/>
      <c r="D333" s="34"/>
      <c r="E333" s="34"/>
      <c r="F333" s="34"/>
    </row>
    <row r="334" spans="1:6" x14ac:dyDescent="0.25">
      <c r="A334" s="34"/>
      <c r="B334" s="34"/>
      <c r="C334" s="34"/>
      <c r="D334" s="34"/>
      <c r="E334" s="34"/>
      <c r="F334" s="34"/>
    </row>
    <row r="335" spans="1:6" x14ac:dyDescent="0.25">
      <c r="A335" s="34"/>
      <c r="B335" s="34"/>
      <c r="C335" s="34"/>
      <c r="D335" s="34"/>
      <c r="E335" s="34"/>
      <c r="F335" s="34"/>
    </row>
    <row r="336" spans="1:6" x14ac:dyDescent="0.25">
      <c r="A336" s="34"/>
      <c r="B336" s="34"/>
      <c r="C336" s="34"/>
      <c r="D336" s="34"/>
      <c r="E336" s="34"/>
      <c r="F336" s="34"/>
    </row>
    <row r="337" spans="1:6" x14ac:dyDescent="0.25">
      <c r="A337" s="34"/>
      <c r="B337" s="34"/>
      <c r="C337" s="34"/>
      <c r="D337" s="34"/>
      <c r="E337" s="34"/>
      <c r="F337" s="34"/>
    </row>
    <row r="338" spans="1:6" x14ac:dyDescent="0.25">
      <c r="A338" s="34"/>
      <c r="B338" s="34"/>
      <c r="C338" s="34"/>
      <c r="D338" s="34"/>
      <c r="E338" s="34"/>
      <c r="F338" s="34"/>
    </row>
    <row r="339" spans="1:6" x14ac:dyDescent="0.25">
      <c r="A339" s="34"/>
      <c r="B339" s="34"/>
      <c r="C339" s="34"/>
      <c r="D339" s="34"/>
      <c r="E339" s="34"/>
      <c r="F339" s="34"/>
    </row>
    <row r="340" spans="1:6" x14ac:dyDescent="0.25">
      <c r="A340" s="34"/>
      <c r="B340" s="34"/>
      <c r="C340" s="34"/>
      <c r="D340" s="34"/>
      <c r="E340" s="34"/>
      <c r="F340" s="34"/>
    </row>
    <row r="341" spans="1:6" x14ac:dyDescent="0.25">
      <c r="A341" s="34"/>
      <c r="B341" s="34"/>
      <c r="C341" s="34"/>
      <c r="D341" s="34"/>
      <c r="E341" s="34"/>
      <c r="F341" s="34"/>
    </row>
    <row r="342" spans="1:6" x14ac:dyDescent="0.25">
      <c r="A342" s="34"/>
      <c r="B342" s="34"/>
      <c r="C342" s="34"/>
      <c r="D342" s="34"/>
      <c r="E342" s="34"/>
      <c r="F342" s="34"/>
    </row>
    <row r="343" spans="1:6" x14ac:dyDescent="0.25">
      <c r="A343" s="34"/>
      <c r="B343" s="34"/>
      <c r="C343" s="34"/>
      <c r="D343" s="34"/>
      <c r="E343" s="34"/>
      <c r="F343" s="34"/>
    </row>
    <row r="344" spans="1:6" x14ac:dyDescent="0.25">
      <c r="A344" s="34"/>
      <c r="B344" s="34"/>
      <c r="C344" s="34"/>
      <c r="D344" s="34"/>
      <c r="E344" s="34"/>
      <c r="F344" s="34"/>
    </row>
    <row r="345" spans="1:6" x14ac:dyDescent="0.25">
      <c r="A345" s="34"/>
      <c r="B345" s="34"/>
      <c r="C345" s="34"/>
      <c r="D345" s="34"/>
      <c r="E345" s="34"/>
      <c r="F345" s="34"/>
    </row>
    <row r="346" spans="1:6" x14ac:dyDescent="0.25">
      <c r="A346" s="34"/>
      <c r="B346" s="34"/>
      <c r="C346" s="34"/>
      <c r="D346" s="34"/>
      <c r="E346" s="34"/>
      <c r="F346" s="34"/>
    </row>
    <row r="347" spans="1:6" x14ac:dyDescent="0.25">
      <c r="A347" s="34"/>
      <c r="B347" s="34"/>
      <c r="C347" s="34"/>
      <c r="D347" s="34"/>
      <c r="E347" s="34"/>
      <c r="F347" s="34"/>
    </row>
    <row r="348" spans="1:6" x14ac:dyDescent="0.25">
      <c r="A348" s="34"/>
      <c r="B348" s="34"/>
      <c r="C348" s="34"/>
      <c r="D348" s="34"/>
      <c r="E348" s="34"/>
      <c r="F348" s="34"/>
    </row>
    <row r="349" spans="1:6" x14ac:dyDescent="0.25">
      <c r="A349" s="34"/>
      <c r="B349" s="34"/>
      <c r="C349" s="34"/>
      <c r="D349" s="34"/>
      <c r="E349" s="34"/>
      <c r="F349" s="34"/>
    </row>
    <row r="350" spans="1:6" x14ac:dyDescent="0.25">
      <c r="A350" s="34"/>
      <c r="B350" s="34"/>
      <c r="C350" s="34"/>
      <c r="D350" s="34"/>
      <c r="E350" s="34"/>
      <c r="F350" s="34"/>
    </row>
    <row r="351" spans="1:6" x14ac:dyDescent="0.25">
      <c r="A351" s="34"/>
      <c r="B351" s="34"/>
      <c r="C351" s="34"/>
      <c r="D351" s="34"/>
      <c r="E351" s="34"/>
      <c r="F351" s="34"/>
    </row>
    <row r="352" spans="1:6" x14ac:dyDescent="0.25">
      <c r="A352" s="34"/>
      <c r="B352" s="34"/>
      <c r="C352" s="34"/>
      <c r="D352" s="34"/>
      <c r="E352" s="34"/>
      <c r="F352" s="34"/>
    </row>
    <row r="353" spans="1:6" x14ac:dyDescent="0.25">
      <c r="A353" s="34"/>
      <c r="B353" s="34"/>
      <c r="C353" s="34"/>
      <c r="D353" s="34"/>
      <c r="E353" s="34"/>
      <c r="F353" s="34"/>
    </row>
    <row r="354" spans="1:6" x14ac:dyDescent="0.25">
      <c r="A354" s="34"/>
      <c r="B354" s="34"/>
      <c r="C354" s="34"/>
      <c r="D354" s="34"/>
      <c r="E354" s="34"/>
      <c r="F354" s="34"/>
    </row>
    <row r="355" spans="1:6" x14ac:dyDescent="0.25">
      <c r="A355" s="34"/>
      <c r="B355" s="34"/>
      <c r="C355" s="34"/>
      <c r="D355" s="34"/>
      <c r="E355" s="34"/>
      <c r="F355" s="34"/>
    </row>
    <row r="356" spans="1:6" x14ac:dyDescent="0.25">
      <c r="A356" s="34"/>
      <c r="B356" s="34"/>
      <c r="C356" s="34"/>
      <c r="D356" s="34"/>
      <c r="E356" s="34"/>
      <c r="F356" s="34"/>
    </row>
    <row r="357" spans="1:6" x14ac:dyDescent="0.25">
      <c r="A357" s="34"/>
      <c r="B357" s="34"/>
      <c r="C357" s="34"/>
      <c r="D357" s="34"/>
      <c r="E357" s="34"/>
      <c r="F357" s="34"/>
    </row>
    <row r="358" spans="1:6" x14ac:dyDescent="0.25">
      <c r="A358" s="34"/>
      <c r="B358" s="34"/>
      <c r="C358" s="34"/>
      <c r="D358" s="34"/>
      <c r="E358" s="34"/>
      <c r="F358" s="34"/>
    </row>
    <row r="359" spans="1:6" x14ac:dyDescent="0.25">
      <c r="A359" s="34"/>
      <c r="B359" s="34"/>
      <c r="C359" s="34"/>
      <c r="D359" s="34"/>
      <c r="E359" s="34"/>
      <c r="F359" s="34"/>
    </row>
    <row r="360" spans="1:6" x14ac:dyDescent="0.25">
      <c r="A360" s="34"/>
      <c r="B360" s="34"/>
      <c r="C360" s="34"/>
      <c r="D360" s="34"/>
      <c r="E360" s="34"/>
      <c r="F360" s="34"/>
    </row>
    <row r="361" spans="1:6" x14ac:dyDescent="0.25">
      <c r="A361" s="34"/>
      <c r="B361" s="34"/>
      <c r="C361" s="34"/>
      <c r="D361" s="34"/>
      <c r="E361" s="34"/>
      <c r="F361" s="34"/>
    </row>
    <row r="362" spans="1:6" x14ac:dyDescent="0.25">
      <c r="A362" s="34"/>
      <c r="B362" s="34"/>
      <c r="C362" s="34"/>
      <c r="D362" s="34"/>
      <c r="E362" s="34"/>
      <c r="F362" s="34"/>
    </row>
    <row r="363" spans="1:6" x14ac:dyDescent="0.25">
      <c r="A363" s="34"/>
      <c r="B363" s="34"/>
      <c r="C363" s="34"/>
      <c r="D363" s="34"/>
      <c r="E363" s="34"/>
      <c r="F363" s="34"/>
    </row>
    <row r="364" spans="1:6" x14ac:dyDescent="0.25">
      <c r="A364" s="34"/>
      <c r="B364" s="34"/>
      <c r="C364" s="34"/>
      <c r="D364" s="34"/>
      <c r="E364" s="34"/>
      <c r="F364" s="34"/>
    </row>
    <row r="365" spans="1:6" x14ac:dyDescent="0.25">
      <c r="A365" s="34"/>
      <c r="B365" s="34"/>
      <c r="C365" s="34"/>
      <c r="D365" s="34"/>
      <c r="E365" s="34"/>
      <c r="F365" s="34"/>
    </row>
    <row r="366" spans="1:6" x14ac:dyDescent="0.25">
      <c r="A366" s="34"/>
      <c r="B366" s="34"/>
      <c r="C366" s="34"/>
      <c r="D366" s="34"/>
      <c r="E366" s="34"/>
      <c r="F366" s="34"/>
    </row>
    <row r="367" spans="1:6" x14ac:dyDescent="0.25">
      <c r="A367" s="34"/>
      <c r="B367" s="34"/>
      <c r="C367" s="34"/>
      <c r="D367" s="34"/>
      <c r="E367" s="34"/>
      <c r="F367" s="34"/>
    </row>
    <row r="368" spans="1:6" x14ac:dyDescent="0.25">
      <c r="A368" s="34"/>
      <c r="B368" s="34"/>
      <c r="C368" s="34"/>
      <c r="D368" s="34"/>
      <c r="E368" s="34"/>
      <c r="F368" s="34"/>
    </row>
    <row r="369" spans="1:6" x14ac:dyDescent="0.25">
      <c r="A369" s="34"/>
      <c r="B369" s="34"/>
      <c r="C369" s="34"/>
      <c r="D369" s="34"/>
      <c r="E369" s="34"/>
      <c r="F369" s="34"/>
    </row>
    <row r="370" spans="1:6" x14ac:dyDescent="0.25">
      <c r="A370" s="34"/>
      <c r="B370" s="34"/>
      <c r="C370" s="34"/>
      <c r="D370" s="34"/>
      <c r="E370" s="34"/>
      <c r="F370" s="34"/>
    </row>
    <row r="371" spans="1:6" x14ac:dyDescent="0.25">
      <c r="A371" s="34"/>
      <c r="B371" s="34"/>
      <c r="C371" s="34"/>
      <c r="D371" s="34"/>
      <c r="E371" s="34"/>
      <c r="F371" s="34"/>
    </row>
    <row r="372" spans="1:6" x14ac:dyDescent="0.25">
      <c r="A372" s="34"/>
      <c r="B372" s="34"/>
      <c r="C372" s="34"/>
      <c r="D372" s="34"/>
      <c r="E372" s="34"/>
      <c r="F372" s="34"/>
    </row>
    <row r="373" spans="1:6" x14ac:dyDescent="0.25">
      <c r="A373" s="34"/>
      <c r="B373" s="34"/>
      <c r="C373" s="34"/>
      <c r="D373" s="34"/>
      <c r="E373" s="34"/>
      <c r="F373" s="34"/>
    </row>
    <row r="374" spans="1:6" x14ac:dyDescent="0.25">
      <c r="A374" s="34"/>
      <c r="B374" s="34"/>
      <c r="C374" s="34"/>
      <c r="D374" s="34"/>
      <c r="E374" s="34"/>
      <c r="F374" s="34"/>
    </row>
    <row r="375" spans="1:6" x14ac:dyDescent="0.25">
      <c r="A375" s="34"/>
      <c r="B375" s="34"/>
      <c r="C375" s="34"/>
      <c r="D375" s="34"/>
      <c r="E375" s="34"/>
      <c r="F375" s="34"/>
    </row>
    <row r="376" spans="1:6" x14ac:dyDescent="0.25">
      <c r="A376" s="34"/>
      <c r="B376" s="34"/>
      <c r="C376" s="34"/>
      <c r="D376" s="34"/>
      <c r="E376" s="34"/>
      <c r="F376" s="34"/>
    </row>
    <row r="377" spans="1:6" x14ac:dyDescent="0.25">
      <c r="A377" s="34"/>
      <c r="B377" s="34"/>
      <c r="C377" s="34"/>
      <c r="D377" s="34"/>
      <c r="E377" s="34"/>
      <c r="F377" s="34"/>
    </row>
    <row r="378" spans="1:6" x14ac:dyDescent="0.25">
      <c r="A378" s="34"/>
      <c r="B378" s="34"/>
      <c r="C378" s="34"/>
      <c r="D378" s="34"/>
      <c r="E378" s="34"/>
      <c r="F378" s="34"/>
    </row>
    <row r="379" spans="1:6" x14ac:dyDescent="0.25">
      <c r="A379" s="34"/>
      <c r="B379" s="34"/>
      <c r="C379" s="34"/>
      <c r="D379" s="34"/>
      <c r="E379" s="34"/>
      <c r="F379" s="34"/>
    </row>
    <row r="380" spans="1:6" x14ac:dyDescent="0.25">
      <c r="A380" s="34"/>
      <c r="B380" s="34"/>
      <c r="C380" s="34"/>
      <c r="D380" s="34"/>
      <c r="E380" s="34"/>
      <c r="F380" s="34"/>
    </row>
  </sheetData>
  <sheetProtection password="D85F" sheet="1"/>
  <mergeCells count="4">
    <mergeCell ref="C3:E3"/>
    <mergeCell ref="C4:E4"/>
    <mergeCell ref="C5:E5"/>
    <mergeCell ref="G7:G8"/>
  </mergeCells>
  <pageMargins left="0.7" right="0.7" top="0.75" bottom="0.75" header="0.3" footer="0.3"/>
  <pageSetup scale="72" orientation="portrait" r:id="rId1"/>
  <headerFooter>
    <oddHeader>&amp;C&amp;"Calibri,Regular"&amp;8Nebraska Department of Education
School Finance &amp; Organization Services</oddHeader>
    <oddFooter>&amp;R&amp;"-,Regular"&amp;8&amp;P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2"/>
  <sheetViews>
    <sheetView workbookViewId="0">
      <selection sqref="A1:B1"/>
    </sheetView>
  </sheetViews>
  <sheetFormatPr defaultRowHeight="12.75" x14ac:dyDescent="0.2"/>
  <cols>
    <col min="1" max="1" width="27.28515625" customWidth="1"/>
    <col min="2" max="2" width="75.28515625" customWidth="1"/>
    <col min="4" max="4" width="18" customWidth="1"/>
    <col min="5" max="6" width="17.7109375" customWidth="1"/>
  </cols>
  <sheetData>
    <row r="1" spans="1:6" ht="19.5" thickBot="1" x14ac:dyDescent="0.35">
      <c r="A1" s="126" t="s">
        <v>544</v>
      </c>
      <c r="B1" s="127"/>
      <c r="C1" s="37"/>
      <c r="D1" s="37"/>
      <c r="E1" s="37"/>
      <c r="F1" s="37"/>
    </row>
    <row r="2" spans="1:6" ht="15" x14ac:dyDescent="0.25">
      <c r="A2" s="37"/>
      <c r="B2" s="37"/>
      <c r="C2" s="37"/>
      <c r="D2" s="37"/>
      <c r="E2" s="37"/>
      <c r="F2" s="37"/>
    </row>
    <row r="3" spans="1:6" ht="15" x14ac:dyDescent="0.25">
      <c r="A3" s="37"/>
      <c r="B3" s="37"/>
      <c r="C3" s="37"/>
      <c r="D3" s="37"/>
      <c r="E3" s="37"/>
      <c r="F3" s="37"/>
    </row>
    <row r="4" spans="1:6" ht="15" x14ac:dyDescent="0.25">
      <c r="A4" s="27" t="s">
        <v>493</v>
      </c>
      <c r="B4" s="27" t="s">
        <v>535</v>
      </c>
      <c r="C4" s="37"/>
      <c r="D4" s="37"/>
      <c r="E4" s="37"/>
      <c r="F4" s="37"/>
    </row>
    <row r="5" spans="1:6" ht="15" x14ac:dyDescent="0.25">
      <c r="A5" s="27" t="s">
        <v>494</v>
      </c>
      <c r="B5" s="27" t="s">
        <v>536</v>
      </c>
      <c r="C5" s="37"/>
      <c r="D5" s="37"/>
      <c r="E5" s="37"/>
      <c r="F5" s="37"/>
    </row>
    <row r="6" spans="1:6" ht="15" x14ac:dyDescent="0.25">
      <c r="A6" s="27" t="s">
        <v>495</v>
      </c>
      <c r="B6" s="27" t="s">
        <v>537</v>
      </c>
      <c r="C6" s="37"/>
      <c r="D6" s="37"/>
      <c r="E6" s="37"/>
      <c r="F6" s="37"/>
    </row>
    <row r="7" spans="1:6" ht="15" x14ac:dyDescent="0.25">
      <c r="A7" s="27" t="s">
        <v>496</v>
      </c>
      <c r="B7" s="27" t="s">
        <v>538</v>
      </c>
      <c r="C7" s="37"/>
      <c r="D7" s="37"/>
      <c r="E7" s="37"/>
      <c r="F7" s="37"/>
    </row>
    <row r="8" spans="1:6" ht="15" x14ac:dyDescent="0.25">
      <c r="A8" s="27" t="s">
        <v>497</v>
      </c>
      <c r="B8" s="27" t="s">
        <v>539</v>
      </c>
      <c r="C8" s="37"/>
      <c r="D8" s="37"/>
      <c r="E8" s="37"/>
      <c r="F8" s="37"/>
    </row>
    <row r="9" spans="1:6" ht="15" x14ac:dyDescent="0.25">
      <c r="A9" s="27" t="s">
        <v>498</v>
      </c>
      <c r="B9" s="27" t="s">
        <v>561</v>
      </c>
      <c r="C9" s="37"/>
      <c r="D9" s="37"/>
      <c r="E9" s="37"/>
      <c r="F9" s="37"/>
    </row>
    <row r="10" spans="1:6" ht="15" x14ac:dyDescent="0.25">
      <c r="A10" s="27" t="s">
        <v>499</v>
      </c>
      <c r="B10" s="27" t="s">
        <v>540</v>
      </c>
      <c r="C10" s="37"/>
      <c r="D10" s="37"/>
      <c r="E10" s="37"/>
      <c r="F10" s="37"/>
    </row>
    <row r="11" spans="1:6" ht="15" x14ac:dyDescent="0.25">
      <c r="A11" s="27" t="s">
        <v>523</v>
      </c>
      <c r="B11" s="27" t="s">
        <v>562</v>
      </c>
      <c r="C11" s="37"/>
      <c r="D11" s="37"/>
      <c r="E11" s="37"/>
      <c r="F11" s="37"/>
    </row>
    <row r="12" spans="1:6" ht="15" x14ac:dyDescent="0.25">
      <c r="A12" s="27" t="s">
        <v>545</v>
      </c>
      <c r="B12" s="27" t="s">
        <v>563</v>
      </c>
      <c r="C12" s="37"/>
      <c r="D12" s="37"/>
      <c r="E12" s="37"/>
      <c r="F12" s="37"/>
    </row>
    <row r="13" spans="1:6" ht="15" x14ac:dyDescent="0.25">
      <c r="A13" s="27"/>
      <c r="B13" s="27"/>
      <c r="C13" s="37"/>
      <c r="D13" s="37"/>
      <c r="E13" s="37"/>
      <c r="F13" s="37"/>
    </row>
    <row r="14" spans="1:6" ht="15" x14ac:dyDescent="0.25">
      <c r="A14" s="27" t="s">
        <v>513</v>
      </c>
      <c r="B14" s="27" t="s">
        <v>541</v>
      </c>
      <c r="C14" s="37"/>
      <c r="D14" s="37"/>
      <c r="E14" s="37"/>
      <c r="F14" s="37"/>
    </row>
    <row r="15" spans="1:6" ht="15" x14ac:dyDescent="0.25">
      <c r="A15" s="27" t="s">
        <v>524</v>
      </c>
      <c r="B15" s="27" t="s">
        <v>542</v>
      </c>
      <c r="C15" s="37"/>
      <c r="D15" s="37"/>
      <c r="E15" s="37"/>
      <c r="F15" s="37"/>
    </row>
    <row r="16" spans="1:6" ht="15" x14ac:dyDescent="0.25">
      <c r="A16" s="27" t="s">
        <v>514</v>
      </c>
      <c r="B16" s="27" t="s">
        <v>543</v>
      </c>
      <c r="C16" s="37"/>
      <c r="D16" s="37"/>
      <c r="E16" s="37"/>
      <c r="F16" s="37"/>
    </row>
    <row r="17" spans="1:6" ht="15" x14ac:dyDescent="0.25">
      <c r="A17" s="27"/>
      <c r="B17" s="27"/>
      <c r="C17" s="37"/>
      <c r="D17" s="37"/>
      <c r="E17" s="37"/>
      <c r="F17" s="37"/>
    </row>
    <row r="18" spans="1:6" ht="15" x14ac:dyDescent="0.25">
      <c r="A18" s="128"/>
      <c r="B18" s="128"/>
      <c r="C18" s="37"/>
      <c r="D18" s="37"/>
      <c r="E18" s="37"/>
      <c r="F18" s="37"/>
    </row>
    <row r="19" spans="1:6" ht="15" x14ac:dyDescent="0.25">
      <c r="A19" s="37"/>
    </row>
    <row r="20" spans="1:6" ht="15" x14ac:dyDescent="0.25">
      <c r="A20" s="37"/>
    </row>
    <row r="21" spans="1:6" ht="15" x14ac:dyDescent="0.25">
      <c r="A21" s="37"/>
    </row>
    <row r="22" spans="1:6" ht="15" x14ac:dyDescent="0.25">
      <c r="A22" s="37"/>
    </row>
    <row r="23" spans="1:6" ht="15" x14ac:dyDescent="0.25">
      <c r="A23" s="37"/>
    </row>
    <row r="24" spans="1:6" ht="15" x14ac:dyDescent="0.25">
      <c r="A24" s="37"/>
    </row>
    <row r="25" spans="1:6" ht="15" x14ac:dyDescent="0.25">
      <c r="A25" s="37"/>
    </row>
    <row r="26" spans="1:6" ht="15" x14ac:dyDescent="0.25">
      <c r="A26" s="37"/>
    </row>
    <row r="27" spans="1:6" ht="15" x14ac:dyDescent="0.25">
      <c r="A27" s="37"/>
    </row>
    <row r="28" spans="1:6" ht="15" x14ac:dyDescent="0.25">
      <c r="A28" s="37"/>
      <c r="B28" s="78"/>
    </row>
    <row r="29" spans="1:6" ht="15" x14ac:dyDescent="0.25">
      <c r="A29" s="37"/>
    </row>
    <row r="30" spans="1:6" ht="15" x14ac:dyDescent="0.25">
      <c r="A30" s="37"/>
    </row>
    <row r="31" spans="1:6" ht="15" x14ac:dyDescent="0.25">
      <c r="A31" s="37"/>
    </row>
    <row r="32" spans="1:6" ht="15" x14ac:dyDescent="0.25">
      <c r="A32" s="37"/>
    </row>
    <row r="33" spans="1:1" ht="15" x14ac:dyDescent="0.25">
      <c r="A33" s="37"/>
    </row>
    <row r="34" spans="1:1" ht="15" x14ac:dyDescent="0.25">
      <c r="A34" s="37"/>
    </row>
    <row r="35" spans="1:1" ht="15" x14ac:dyDescent="0.25">
      <c r="A35" s="37"/>
    </row>
    <row r="36" spans="1:1" ht="15" x14ac:dyDescent="0.25">
      <c r="A36" s="37"/>
    </row>
    <row r="37" spans="1:1" ht="15" x14ac:dyDescent="0.25">
      <c r="A37" s="37"/>
    </row>
    <row r="38" spans="1:1" ht="15" x14ac:dyDescent="0.25">
      <c r="A38" s="37"/>
    </row>
    <row r="39" spans="1:1" ht="15" x14ac:dyDescent="0.25">
      <c r="A39" s="37"/>
    </row>
    <row r="40" spans="1:1" ht="15" x14ac:dyDescent="0.25">
      <c r="A40" s="37"/>
    </row>
    <row r="41" spans="1:1" ht="15" x14ac:dyDescent="0.25">
      <c r="A41" s="37"/>
    </row>
    <row r="42" spans="1:1" ht="15" x14ac:dyDescent="0.25">
      <c r="A42" s="37"/>
    </row>
    <row r="43" spans="1:1" ht="15" x14ac:dyDescent="0.25">
      <c r="A43" s="37"/>
    </row>
    <row r="44" spans="1:1" ht="15" x14ac:dyDescent="0.25">
      <c r="A44" s="37"/>
    </row>
    <row r="45" spans="1:1" ht="15" x14ac:dyDescent="0.25">
      <c r="A45" s="37"/>
    </row>
    <row r="46" spans="1:1" ht="15" x14ac:dyDescent="0.25">
      <c r="A46" s="37"/>
    </row>
    <row r="47" spans="1:1" ht="15" x14ac:dyDescent="0.25">
      <c r="A47" s="37"/>
    </row>
    <row r="48" spans="1:1" ht="15" x14ac:dyDescent="0.25">
      <c r="A48" s="37"/>
    </row>
    <row r="49" spans="1:1" ht="15" x14ac:dyDescent="0.25">
      <c r="A49" s="37"/>
    </row>
    <row r="50" spans="1:1" ht="15" x14ac:dyDescent="0.25">
      <c r="A50" s="37"/>
    </row>
    <row r="51" spans="1:1" ht="15" x14ac:dyDescent="0.25">
      <c r="A51" s="37"/>
    </row>
    <row r="52" spans="1:1" ht="15" x14ac:dyDescent="0.25">
      <c r="A52" s="37"/>
    </row>
    <row r="53" spans="1:1" ht="15" x14ac:dyDescent="0.25">
      <c r="A53" s="37"/>
    </row>
    <row r="54" spans="1:1" ht="15" x14ac:dyDescent="0.25">
      <c r="A54" s="37"/>
    </row>
    <row r="55" spans="1:1" ht="15" x14ac:dyDescent="0.25">
      <c r="A55" s="37"/>
    </row>
    <row r="56" spans="1:1" ht="15" x14ac:dyDescent="0.25">
      <c r="A56" s="37"/>
    </row>
    <row r="57" spans="1:1" ht="15" x14ac:dyDescent="0.25">
      <c r="A57" s="37"/>
    </row>
    <row r="58" spans="1:1" ht="15" x14ac:dyDescent="0.25">
      <c r="A58" s="37"/>
    </row>
    <row r="59" spans="1:1" ht="15" x14ac:dyDescent="0.25">
      <c r="A59" s="37"/>
    </row>
    <row r="60" spans="1:1" ht="15" x14ac:dyDescent="0.25">
      <c r="A60" s="37"/>
    </row>
    <row r="61" spans="1:1" ht="15" x14ac:dyDescent="0.25">
      <c r="A61" s="37"/>
    </row>
    <row r="62" spans="1:1" ht="15" x14ac:dyDescent="0.25">
      <c r="A62" s="37"/>
    </row>
    <row r="63" spans="1:1" ht="15" x14ac:dyDescent="0.25">
      <c r="A63" s="37"/>
    </row>
    <row r="64" spans="1:1" ht="15" x14ac:dyDescent="0.25">
      <c r="A64" s="37"/>
    </row>
    <row r="65" spans="1:1" ht="15" x14ac:dyDescent="0.25">
      <c r="A65" s="37"/>
    </row>
    <row r="66" spans="1:1" ht="15" x14ac:dyDescent="0.25">
      <c r="A66" s="37"/>
    </row>
    <row r="67" spans="1:1" ht="15" x14ac:dyDescent="0.25">
      <c r="A67" s="37"/>
    </row>
    <row r="68" spans="1:1" ht="15" x14ac:dyDescent="0.25">
      <c r="A68" s="37"/>
    </row>
    <row r="69" spans="1:1" ht="15" x14ac:dyDescent="0.25">
      <c r="A69" s="37"/>
    </row>
    <row r="70" spans="1:1" ht="15" x14ac:dyDescent="0.25">
      <c r="A70" s="37"/>
    </row>
    <row r="71" spans="1:1" ht="15" x14ac:dyDescent="0.25">
      <c r="A71" s="37"/>
    </row>
    <row r="72" spans="1:1" ht="15" x14ac:dyDescent="0.25">
      <c r="A72" s="37"/>
    </row>
    <row r="73" spans="1:1" ht="15" x14ac:dyDescent="0.25">
      <c r="A73" s="37"/>
    </row>
    <row r="74" spans="1:1" ht="15" x14ac:dyDescent="0.25">
      <c r="A74" s="37"/>
    </row>
    <row r="75" spans="1:1" ht="15" x14ac:dyDescent="0.25">
      <c r="A75" s="37"/>
    </row>
    <row r="76" spans="1:1" ht="15" x14ac:dyDescent="0.25">
      <c r="A76" s="37"/>
    </row>
    <row r="77" spans="1:1" ht="15" x14ac:dyDescent="0.25">
      <c r="A77" s="37"/>
    </row>
    <row r="78" spans="1:1" ht="15" x14ac:dyDescent="0.25">
      <c r="A78" s="37"/>
    </row>
    <row r="79" spans="1:1" ht="15" x14ac:dyDescent="0.25">
      <c r="A79" s="37"/>
    </row>
    <row r="80" spans="1:1" ht="15" x14ac:dyDescent="0.25">
      <c r="A80" s="37"/>
    </row>
    <row r="81" spans="1:1" ht="15" x14ac:dyDescent="0.25">
      <c r="A81" s="37"/>
    </row>
    <row r="82" spans="1:1" ht="15" x14ac:dyDescent="0.25">
      <c r="A82" s="37"/>
    </row>
    <row r="83" spans="1:1" ht="15" x14ac:dyDescent="0.25">
      <c r="A83" s="37"/>
    </row>
    <row r="84" spans="1:1" ht="15" x14ac:dyDescent="0.25">
      <c r="A84" s="37"/>
    </row>
    <row r="85" spans="1:1" ht="15" x14ac:dyDescent="0.25">
      <c r="A85" s="37"/>
    </row>
    <row r="86" spans="1:1" ht="15" x14ac:dyDescent="0.25">
      <c r="A86" s="37"/>
    </row>
    <row r="87" spans="1:1" ht="15" x14ac:dyDescent="0.25">
      <c r="A87" s="37"/>
    </row>
    <row r="88" spans="1:1" ht="15" x14ac:dyDescent="0.25">
      <c r="A88" s="37"/>
    </row>
    <row r="89" spans="1:1" ht="15" x14ac:dyDescent="0.25">
      <c r="A89" s="37"/>
    </row>
    <row r="90" spans="1:1" ht="15" x14ac:dyDescent="0.25">
      <c r="A90" s="37"/>
    </row>
    <row r="91" spans="1:1" ht="15" x14ac:dyDescent="0.25">
      <c r="A91" s="37"/>
    </row>
    <row r="92" spans="1:1" ht="15" x14ac:dyDescent="0.25">
      <c r="A92" s="37"/>
    </row>
    <row r="93" spans="1:1" ht="15" x14ac:dyDescent="0.25">
      <c r="A93" s="37"/>
    </row>
    <row r="94" spans="1:1" ht="15" x14ac:dyDescent="0.25">
      <c r="A94" s="37"/>
    </row>
    <row r="95" spans="1:1" ht="15" x14ac:dyDescent="0.25">
      <c r="A95" s="37"/>
    </row>
    <row r="96" spans="1:1" ht="15" x14ac:dyDescent="0.25">
      <c r="A96" s="37"/>
    </row>
    <row r="97" spans="1:1" ht="15" x14ac:dyDescent="0.25">
      <c r="A97" s="37"/>
    </row>
    <row r="98" spans="1:1" ht="15" x14ac:dyDescent="0.25">
      <c r="A98" s="37"/>
    </row>
    <row r="99" spans="1:1" ht="15" x14ac:dyDescent="0.25">
      <c r="A99" s="37"/>
    </row>
    <row r="100" spans="1:1" ht="15" x14ac:dyDescent="0.25">
      <c r="A100" s="37"/>
    </row>
    <row r="101" spans="1:1" ht="15" x14ac:dyDescent="0.25">
      <c r="A101" s="37"/>
    </row>
    <row r="102" spans="1:1" ht="15" x14ac:dyDescent="0.25">
      <c r="A102" s="37"/>
    </row>
    <row r="103" spans="1:1" ht="15" x14ac:dyDescent="0.25">
      <c r="A103" s="37"/>
    </row>
    <row r="104" spans="1:1" ht="15" x14ac:dyDescent="0.25">
      <c r="A104" s="37"/>
    </row>
    <row r="105" spans="1:1" ht="15" x14ac:dyDescent="0.25">
      <c r="A105" s="37"/>
    </row>
    <row r="106" spans="1:1" ht="15" x14ac:dyDescent="0.25">
      <c r="A106" s="37"/>
    </row>
    <row r="107" spans="1:1" ht="15" x14ac:dyDescent="0.25">
      <c r="A107" s="37"/>
    </row>
    <row r="108" spans="1:1" ht="15" x14ac:dyDescent="0.25">
      <c r="A108" s="37"/>
    </row>
    <row r="109" spans="1:1" ht="15" x14ac:dyDescent="0.25">
      <c r="A109" s="37"/>
    </row>
    <row r="110" spans="1:1" ht="15" x14ac:dyDescent="0.25">
      <c r="A110" s="37"/>
    </row>
    <row r="111" spans="1:1" ht="15" x14ac:dyDescent="0.25">
      <c r="A111" s="37"/>
    </row>
    <row r="112" spans="1:1" ht="15" x14ac:dyDescent="0.25">
      <c r="A112" s="37"/>
    </row>
    <row r="113" spans="1:1" ht="15" x14ac:dyDescent="0.25">
      <c r="A113" s="37"/>
    </row>
    <row r="114" spans="1:1" ht="15" x14ac:dyDescent="0.25">
      <c r="A114" s="37"/>
    </row>
    <row r="115" spans="1:1" ht="15" x14ac:dyDescent="0.25">
      <c r="A115" s="37"/>
    </row>
    <row r="116" spans="1:1" ht="15" x14ac:dyDescent="0.25">
      <c r="A116" s="37"/>
    </row>
    <row r="117" spans="1:1" ht="15" x14ac:dyDescent="0.25">
      <c r="A117" s="37"/>
    </row>
    <row r="118" spans="1:1" ht="15" x14ac:dyDescent="0.25">
      <c r="A118" s="37"/>
    </row>
    <row r="119" spans="1:1" ht="15" x14ac:dyDescent="0.25">
      <c r="A119" s="37"/>
    </row>
    <row r="120" spans="1:1" ht="15" x14ac:dyDescent="0.25">
      <c r="A120" s="37"/>
    </row>
    <row r="121" spans="1:1" ht="15" x14ac:dyDescent="0.25">
      <c r="A121" s="37"/>
    </row>
    <row r="122" spans="1:1" ht="15" x14ac:dyDescent="0.25">
      <c r="A122" s="37"/>
    </row>
    <row r="123" spans="1:1" ht="15" x14ac:dyDescent="0.25">
      <c r="A123" s="37"/>
    </row>
    <row r="124" spans="1:1" ht="15" x14ac:dyDescent="0.25">
      <c r="A124" s="37"/>
    </row>
    <row r="125" spans="1:1" ht="15" x14ac:dyDescent="0.25">
      <c r="A125" s="37"/>
    </row>
    <row r="126" spans="1:1" ht="15" x14ac:dyDescent="0.25">
      <c r="A126" s="37"/>
    </row>
    <row r="127" spans="1:1" ht="15" x14ac:dyDescent="0.25">
      <c r="A127" s="37"/>
    </row>
    <row r="128" spans="1:1" ht="15" x14ac:dyDescent="0.25">
      <c r="A128" s="37"/>
    </row>
    <row r="129" spans="1:1" ht="15" x14ac:dyDescent="0.25">
      <c r="A129" s="37"/>
    </row>
    <row r="130" spans="1:1" ht="15" x14ac:dyDescent="0.25">
      <c r="A130" s="37"/>
    </row>
    <row r="131" spans="1:1" ht="15" x14ac:dyDescent="0.25">
      <c r="A131" s="37"/>
    </row>
    <row r="132" spans="1:1" ht="15" x14ac:dyDescent="0.25">
      <c r="A132" s="37"/>
    </row>
    <row r="133" spans="1:1" ht="15" x14ac:dyDescent="0.25">
      <c r="A133" s="37"/>
    </row>
    <row r="134" spans="1:1" ht="15" x14ac:dyDescent="0.25">
      <c r="A134" s="37"/>
    </row>
    <row r="135" spans="1:1" ht="15" x14ac:dyDescent="0.25">
      <c r="A135" s="37"/>
    </row>
    <row r="136" spans="1:1" ht="15" x14ac:dyDescent="0.25">
      <c r="A136" s="37"/>
    </row>
    <row r="137" spans="1:1" ht="15" x14ac:dyDescent="0.25">
      <c r="A137" s="37"/>
    </row>
    <row r="138" spans="1:1" ht="15" x14ac:dyDescent="0.25">
      <c r="A138" s="37"/>
    </row>
    <row r="139" spans="1:1" ht="15" x14ac:dyDescent="0.25">
      <c r="A139" s="37"/>
    </row>
    <row r="140" spans="1:1" ht="15" x14ac:dyDescent="0.25">
      <c r="A140" s="37"/>
    </row>
    <row r="141" spans="1:1" ht="15" x14ac:dyDescent="0.25">
      <c r="A141" s="37"/>
    </row>
    <row r="142" spans="1:1" ht="15" x14ac:dyDescent="0.25">
      <c r="A142" s="37"/>
    </row>
    <row r="143" spans="1:1" ht="15" x14ac:dyDescent="0.25">
      <c r="A143" s="37"/>
    </row>
    <row r="144" spans="1:1" ht="15" x14ac:dyDescent="0.25">
      <c r="A144" s="37"/>
    </row>
    <row r="145" spans="1:1" ht="15" x14ac:dyDescent="0.25">
      <c r="A145" s="37"/>
    </row>
    <row r="146" spans="1:1" ht="15" x14ac:dyDescent="0.25">
      <c r="A146" s="37"/>
    </row>
    <row r="147" spans="1:1" ht="15" x14ac:dyDescent="0.25">
      <c r="A147" s="37"/>
    </row>
    <row r="148" spans="1:1" ht="15" x14ac:dyDescent="0.25">
      <c r="A148" s="37"/>
    </row>
    <row r="149" spans="1:1" ht="15" x14ac:dyDescent="0.25">
      <c r="A149" s="37"/>
    </row>
    <row r="150" spans="1:1" ht="15" x14ac:dyDescent="0.25">
      <c r="A150" s="37"/>
    </row>
    <row r="151" spans="1:1" ht="15" x14ac:dyDescent="0.25">
      <c r="A151" s="37"/>
    </row>
    <row r="152" spans="1:1" ht="15" x14ac:dyDescent="0.25">
      <c r="A152" s="37"/>
    </row>
    <row r="153" spans="1:1" ht="15" x14ac:dyDescent="0.25">
      <c r="A153" s="37"/>
    </row>
    <row r="154" spans="1:1" ht="15" x14ac:dyDescent="0.25">
      <c r="A154" s="37"/>
    </row>
    <row r="155" spans="1:1" ht="15" x14ac:dyDescent="0.25">
      <c r="A155" s="37"/>
    </row>
    <row r="156" spans="1:1" ht="15" x14ac:dyDescent="0.25">
      <c r="A156" s="37"/>
    </row>
    <row r="157" spans="1:1" ht="15" x14ac:dyDescent="0.25">
      <c r="A157" s="37"/>
    </row>
    <row r="158" spans="1:1" ht="15" x14ac:dyDescent="0.25">
      <c r="A158" s="37"/>
    </row>
    <row r="159" spans="1:1" ht="15" x14ac:dyDescent="0.25">
      <c r="A159" s="37"/>
    </row>
    <row r="160" spans="1:1" ht="15" x14ac:dyDescent="0.25">
      <c r="A160" s="37"/>
    </row>
    <row r="161" spans="1:1" ht="15" x14ac:dyDescent="0.25">
      <c r="A161" s="37"/>
    </row>
    <row r="162" spans="1:1" ht="15" x14ac:dyDescent="0.25">
      <c r="A162" s="37"/>
    </row>
    <row r="163" spans="1:1" ht="15" x14ac:dyDescent="0.25">
      <c r="A163" s="37"/>
    </row>
    <row r="164" spans="1:1" ht="15" x14ac:dyDescent="0.25">
      <c r="A164" s="37"/>
    </row>
    <row r="165" spans="1:1" ht="15" x14ac:dyDescent="0.25">
      <c r="A165" s="37"/>
    </row>
    <row r="166" spans="1:1" ht="15" x14ac:dyDescent="0.25">
      <c r="A166" s="37"/>
    </row>
    <row r="167" spans="1:1" ht="15" x14ac:dyDescent="0.25">
      <c r="A167" s="37"/>
    </row>
    <row r="168" spans="1:1" ht="15" x14ac:dyDescent="0.25">
      <c r="A168" s="37"/>
    </row>
    <row r="169" spans="1:1" ht="15" x14ac:dyDescent="0.25">
      <c r="A169" s="37"/>
    </row>
    <row r="170" spans="1:1" ht="15" x14ac:dyDescent="0.25">
      <c r="A170" s="37"/>
    </row>
    <row r="171" spans="1:1" ht="15" x14ac:dyDescent="0.25">
      <c r="A171" s="37"/>
    </row>
    <row r="172" spans="1:1" ht="15" x14ac:dyDescent="0.25">
      <c r="A172" s="37"/>
    </row>
    <row r="173" spans="1:1" ht="15" x14ac:dyDescent="0.25">
      <c r="A173" s="37"/>
    </row>
    <row r="174" spans="1:1" ht="15" x14ac:dyDescent="0.25">
      <c r="A174" s="37"/>
    </row>
    <row r="175" spans="1:1" ht="15" x14ac:dyDescent="0.25">
      <c r="A175" s="37"/>
    </row>
    <row r="176" spans="1:1" ht="15" x14ac:dyDescent="0.25">
      <c r="A176" s="37"/>
    </row>
    <row r="177" spans="1:1" ht="15" x14ac:dyDescent="0.25">
      <c r="A177" s="37"/>
    </row>
    <row r="178" spans="1:1" ht="15" x14ac:dyDescent="0.25">
      <c r="A178" s="37"/>
    </row>
    <row r="179" spans="1:1" ht="15" x14ac:dyDescent="0.25">
      <c r="A179" s="37"/>
    </row>
    <row r="180" spans="1:1" ht="15" x14ac:dyDescent="0.25">
      <c r="A180" s="37"/>
    </row>
    <row r="181" spans="1:1" ht="15" x14ac:dyDescent="0.25">
      <c r="A181" s="37"/>
    </row>
    <row r="182" spans="1:1" ht="15" x14ac:dyDescent="0.25">
      <c r="A182" s="37"/>
    </row>
    <row r="183" spans="1:1" ht="15" x14ac:dyDescent="0.25">
      <c r="A183" s="37"/>
    </row>
    <row r="184" spans="1:1" ht="15" x14ac:dyDescent="0.25">
      <c r="A184" s="37"/>
    </row>
    <row r="185" spans="1:1" ht="15" x14ac:dyDescent="0.25">
      <c r="A185" s="37"/>
    </row>
    <row r="186" spans="1:1" ht="15" x14ac:dyDescent="0.25">
      <c r="A186" s="37"/>
    </row>
    <row r="187" spans="1:1" ht="15" x14ac:dyDescent="0.25">
      <c r="A187" s="37"/>
    </row>
    <row r="188" spans="1:1" ht="15" x14ac:dyDescent="0.25">
      <c r="A188" s="37"/>
    </row>
    <row r="189" spans="1:1" ht="15" x14ac:dyDescent="0.25">
      <c r="A189" s="37"/>
    </row>
    <row r="190" spans="1:1" ht="15" x14ac:dyDescent="0.25">
      <c r="A190" s="37"/>
    </row>
    <row r="191" spans="1:1" ht="15" x14ac:dyDescent="0.25">
      <c r="A191" s="37"/>
    </row>
    <row r="192" spans="1:1" ht="15" x14ac:dyDescent="0.25">
      <c r="A192" s="37"/>
    </row>
    <row r="193" spans="1:1" ht="15" x14ac:dyDescent="0.25">
      <c r="A193" s="37"/>
    </row>
    <row r="194" spans="1:1" ht="15" x14ac:dyDescent="0.25">
      <c r="A194" s="37"/>
    </row>
    <row r="195" spans="1:1" ht="15" x14ac:dyDescent="0.25">
      <c r="A195" s="37"/>
    </row>
    <row r="196" spans="1:1" ht="15" x14ac:dyDescent="0.25">
      <c r="A196" s="37"/>
    </row>
    <row r="197" spans="1:1" ht="15" x14ac:dyDescent="0.25">
      <c r="A197" s="37"/>
    </row>
    <row r="198" spans="1:1" ht="15" x14ac:dyDescent="0.25">
      <c r="A198" s="37"/>
    </row>
    <row r="199" spans="1:1" ht="15" x14ac:dyDescent="0.25">
      <c r="A199" s="37"/>
    </row>
    <row r="200" spans="1:1" ht="15" x14ac:dyDescent="0.25">
      <c r="A200" s="37"/>
    </row>
    <row r="201" spans="1:1" ht="15" x14ac:dyDescent="0.25">
      <c r="A201" s="37"/>
    </row>
    <row r="202" spans="1:1" ht="15" x14ac:dyDescent="0.25">
      <c r="A202" s="37"/>
    </row>
    <row r="203" spans="1:1" ht="15" x14ac:dyDescent="0.25">
      <c r="A203" s="37"/>
    </row>
    <row r="204" spans="1:1" ht="15" x14ac:dyDescent="0.25">
      <c r="A204" s="37"/>
    </row>
    <row r="205" spans="1:1" ht="15" x14ac:dyDescent="0.25">
      <c r="A205" s="37"/>
    </row>
    <row r="206" spans="1:1" ht="15" x14ac:dyDescent="0.25">
      <c r="A206" s="37"/>
    </row>
    <row r="207" spans="1:1" ht="15" x14ac:dyDescent="0.25">
      <c r="A207" s="37"/>
    </row>
    <row r="208" spans="1:1" ht="15" x14ac:dyDescent="0.25">
      <c r="A208" s="37"/>
    </row>
    <row r="209" spans="1:1" ht="15" x14ac:dyDescent="0.25">
      <c r="A209" s="37"/>
    </row>
    <row r="210" spans="1:1" ht="15" x14ac:dyDescent="0.25">
      <c r="A210" s="37"/>
    </row>
    <row r="211" spans="1:1" ht="15" x14ac:dyDescent="0.25">
      <c r="A211" s="37"/>
    </row>
    <row r="212" spans="1:1" ht="15" x14ac:dyDescent="0.25">
      <c r="A212" s="37"/>
    </row>
    <row r="213" spans="1:1" ht="15" x14ac:dyDescent="0.25">
      <c r="A213" s="37"/>
    </row>
    <row r="214" spans="1:1" ht="15" x14ac:dyDescent="0.25">
      <c r="A214" s="37"/>
    </row>
    <row r="215" spans="1:1" ht="15" x14ac:dyDescent="0.25">
      <c r="A215" s="37"/>
    </row>
    <row r="216" spans="1:1" ht="15" x14ac:dyDescent="0.25">
      <c r="A216" s="37"/>
    </row>
    <row r="217" spans="1:1" ht="15" x14ac:dyDescent="0.25">
      <c r="A217" s="37"/>
    </row>
    <row r="218" spans="1:1" ht="15" x14ac:dyDescent="0.25">
      <c r="A218" s="37"/>
    </row>
    <row r="219" spans="1:1" ht="15" x14ac:dyDescent="0.25">
      <c r="A219" s="37"/>
    </row>
    <row r="220" spans="1:1" ht="15" x14ac:dyDescent="0.25">
      <c r="A220" s="37"/>
    </row>
    <row r="221" spans="1:1" ht="15" x14ac:dyDescent="0.25">
      <c r="A221" s="37"/>
    </row>
    <row r="222" spans="1:1" ht="15" x14ac:dyDescent="0.25">
      <c r="A222" s="37"/>
    </row>
  </sheetData>
  <sheetProtection password="D85F" sheet="1"/>
  <mergeCells count="2">
    <mergeCell ref="A1:B1"/>
    <mergeCell ref="A18:B18"/>
  </mergeCells>
  <pageMargins left="0.7" right="0.7" top="0.75" bottom="0.75" header="0.3" footer="0.3"/>
  <pageSetup orientation="landscape" r:id="rId1"/>
  <headerFooter>
    <oddHeader xml:space="preserve">&amp;C&amp;"-,Regular"&amp;8Nebraska Department of Education 
School Finance &amp; Organization Services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Budget Authority</vt:lpstr>
      <vt:lpstr>Data Components</vt:lpstr>
      <vt:lpstr>CBA Calculation</vt:lpstr>
      <vt:lpstr>Formulas</vt:lpstr>
      <vt:lpstr>'CBA Calculation'!Print_Area</vt:lpstr>
      <vt:lpstr>'Data Components'!Print_Area</vt:lpstr>
      <vt:lpstr>'Budget Authority'!Print_Titles</vt:lpstr>
      <vt:lpstr>'CBA Calculation'!Print_Titles</vt:lpstr>
      <vt:lpstr>'Data Components'!Print_Titles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 Bergquist</dc:creator>
  <cp:lastModifiedBy>David Hefley</cp:lastModifiedBy>
  <cp:lastPrinted>2012-02-13T15:56:22Z</cp:lastPrinted>
  <dcterms:created xsi:type="dcterms:W3CDTF">2000-01-27T19:37:04Z</dcterms:created>
  <dcterms:modified xsi:type="dcterms:W3CDTF">2017-08-16T15:04:05Z</dcterms:modified>
</cp:coreProperties>
</file>